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knab-my.sharepoint.com/personal/oskar_barendse_knab_nl/Documents/Bureaublad/Qommunity Masterclass/"/>
    </mc:Choice>
  </mc:AlternateContent>
  <xr:revisionPtr revIDLastSave="42" documentId="13_ncr:1_{10CC3F52-0F6C-4CA3-A45A-46ABE42D8CB6}" xr6:coauthVersionLast="47" xr6:coauthVersionMax="47" xr10:uidLastSave="{BA674698-5753-46EE-8C2A-F81BA8A02BD1}"/>
  <bookViews>
    <workbookView xWindow="-108" yWindow="-108" windowWidth="23256" windowHeight="12576" xr2:uid="{00000000-000D-0000-FFFF-FFFF00000000}"/>
  </bookViews>
  <sheets>
    <sheet name="2022" sheetId="4" r:id="rId1"/>
    <sheet name="Onderhanden werk 2022" sheetId="5" r:id="rId2"/>
  </sheets>
  <definedNames>
    <definedName name="_xlnm.Print_Titles" localSheetId="0">'2022'!$A:$A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25" i="4" l="1"/>
  <c r="B22" i="5"/>
  <c r="B4" i="5"/>
  <c r="B16" i="5"/>
  <c r="C12" i="4"/>
  <c r="B15" i="5" l="1"/>
  <c r="B6" i="5" l="1"/>
  <c r="B2" i="5" l="1"/>
  <c r="B14" i="5" l="1"/>
  <c r="B10" i="5" l="1"/>
  <c r="B9" i="5"/>
  <c r="B8" i="5"/>
  <c r="B7" i="5"/>
  <c r="B23" i="5" s="1"/>
  <c r="BC27" i="4"/>
  <c r="BB27" i="4"/>
  <c r="BA27" i="4"/>
  <c r="AX27" i="4"/>
  <c r="AW27" i="4"/>
  <c r="AV27" i="4"/>
  <c r="AT27" i="4"/>
  <c r="AS27" i="4"/>
  <c r="AR27" i="4"/>
  <c r="AO27" i="4"/>
  <c r="AN27" i="4"/>
  <c r="AM27" i="4"/>
  <c r="AK27" i="4"/>
  <c r="AJ27" i="4"/>
  <c r="AI27" i="4"/>
  <c r="AG27" i="4"/>
  <c r="AF27" i="4"/>
  <c r="AE27" i="4"/>
  <c r="AB27" i="4"/>
  <c r="AA27" i="4"/>
  <c r="Z27" i="4"/>
  <c r="W27" i="4"/>
  <c r="V27" i="4"/>
  <c r="U27" i="4"/>
  <c r="C38" i="4"/>
  <c r="S27" i="4"/>
  <c r="R27" i="4"/>
  <c r="Q27" i="4"/>
  <c r="O27" i="4"/>
  <c r="N27" i="4"/>
  <c r="M27" i="4"/>
  <c r="K27" i="4"/>
  <c r="J27" i="4"/>
  <c r="I27" i="4"/>
  <c r="B30" i="4" l="1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C40" i="4"/>
  <c r="D40" i="4" s="1"/>
  <c r="E40" i="4" s="1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D38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G27" i="4"/>
  <c r="G38" i="4"/>
  <c r="F27" i="4"/>
  <c r="E27" i="4"/>
  <c r="D27" i="4"/>
  <c r="C27" i="4"/>
  <c r="C37" i="4" s="1"/>
  <c r="D5" i="4" s="1"/>
  <c r="C39" i="4"/>
  <c r="F38" i="4"/>
  <c r="U40" i="4"/>
  <c r="BA39" i="4"/>
  <c r="BB39" i="4" s="1"/>
  <c r="BC39" i="4" s="1"/>
  <c r="AX39" i="4"/>
  <c r="AS39" i="4"/>
  <c r="AT39" i="4" s="1"/>
  <c r="AU39" i="4" s="1"/>
  <c r="AV39" i="4" s="1"/>
  <c r="AW39" i="4" s="1"/>
  <c r="AP39" i="4"/>
  <c r="AQ39" i="4" s="1"/>
  <c r="AR39" i="4" s="1"/>
  <c r="AO39" i="4"/>
  <c r="AK39" i="4"/>
  <c r="AL39" i="4" s="1"/>
  <c r="AM39" i="4" s="1"/>
  <c r="AN39" i="4" s="1"/>
  <c r="AI39" i="4"/>
  <c r="AG39" i="4"/>
  <c r="AC39" i="4"/>
  <c r="AD39" i="4" s="1"/>
  <c r="AE39" i="4" s="1"/>
  <c r="AF39" i="4" s="1"/>
  <c r="Z39" i="4"/>
  <c r="U39" i="4"/>
  <c r="V39" i="4" s="1"/>
  <c r="W39" i="4" s="1"/>
  <c r="X39" i="4" s="1"/>
  <c r="BA38" i="4"/>
  <c r="AX38" i="4"/>
  <c r="AS38" i="4"/>
  <c r="AP38" i="4"/>
  <c r="AO38" i="4"/>
  <c r="AI38" i="4"/>
  <c r="AH38" i="4"/>
  <c r="AG38" i="4"/>
  <c r="AC38" i="4"/>
  <c r="Z38" i="4"/>
  <c r="Y38" i="4"/>
  <c r="U38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P35" i="4"/>
  <c r="AO35" i="4"/>
  <c r="AN35" i="4"/>
  <c r="AM35" i="4"/>
  <c r="AL35" i="4"/>
  <c r="AK35" i="4"/>
  <c r="AJ35" i="4"/>
  <c r="AI35" i="4"/>
  <c r="AH35" i="4"/>
  <c r="AF35" i="4"/>
  <c r="AE35" i="4"/>
  <c r="AD35" i="4"/>
  <c r="AC35" i="4"/>
  <c r="AB35" i="4"/>
  <c r="AA35" i="4"/>
  <c r="Z35" i="4"/>
  <c r="Y35" i="4"/>
  <c r="X35" i="4"/>
  <c r="W35" i="4"/>
  <c r="V35" i="4"/>
  <c r="U35" i="4"/>
  <c r="AQ35" i="4"/>
  <c r="AG35" i="4"/>
  <c r="AY39" i="4"/>
  <c r="AZ39" i="4" s="1"/>
  <c r="AJ39" i="4"/>
  <c r="AH39" i="4"/>
  <c r="AA39" i="4"/>
  <c r="AB39" i="4" s="1"/>
  <c r="AK38" i="4"/>
  <c r="D37" i="4" l="1"/>
  <c r="C41" i="4"/>
  <c r="C9" i="4"/>
  <c r="Y39" i="4"/>
  <c r="D9" i="4" l="1"/>
  <c r="E5" i="4"/>
  <c r="V38" i="4"/>
  <c r="D41" i="4" l="1"/>
  <c r="E38" i="4"/>
  <c r="AA38" i="4"/>
  <c r="AR38" i="4"/>
  <c r="E37" i="4" l="1"/>
  <c r="F5" i="4" s="1"/>
  <c r="E9" i="4"/>
  <c r="W38" i="4"/>
  <c r="E41" i="4" l="1"/>
  <c r="F9" i="4" l="1"/>
  <c r="F37" i="4"/>
  <c r="G5" i="4" s="1"/>
  <c r="X38" i="4"/>
  <c r="F41" i="4" l="1"/>
  <c r="AT38" i="4"/>
  <c r="G9" i="4" l="1"/>
  <c r="G37" i="4"/>
  <c r="H5" i="4" s="1"/>
  <c r="AU38" i="4"/>
  <c r="G41" i="4" l="1"/>
  <c r="H9" i="4" l="1"/>
  <c r="H37" i="4"/>
  <c r="I5" i="4" s="1"/>
  <c r="H41" i="4" l="1"/>
  <c r="AV38" i="4"/>
  <c r="I9" i="4" l="1"/>
  <c r="I37" i="4"/>
  <c r="J5" i="4" s="1"/>
  <c r="I41" i="4" l="1"/>
  <c r="AW38" i="4"/>
  <c r="J9" i="4" l="1"/>
  <c r="J37" i="4"/>
  <c r="K5" i="4" s="1"/>
  <c r="J41" i="4" l="1"/>
  <c r="K9" i="4" l="1"/>
  <c r="K37" i="4"/>
  <c r="L5" i="4" s="1"/>
  <c r="K41" i="4" l="1"/>
  <c r="AY38" i="4"/>
  <c r="L9" i="4" l="1"/>
  <c r="L37" i="4"/>
  <c r="M5" i="4" s="1"/>
  <c r="L41" i="4" l="1"/>
  <c r="M9" i="4" l="1"/>
  <c r="M37" i="4"/>
  <c r="N5" i="4" s="1"/>
  <c r="M41" i="4" l="1"/>
  <c r="N9" i="4" l="1"/>
  <c r="N37" i="4"/>
  <c r="O5" i="4" s="1"/>
  <c r="N41" i="4" l="1"/>
  <c r="BB38" i="4"/>
  <c r="O9" i="4" l="1"/>
  <c r="O37" i="4"/>
  <c r="P5" i="4" s="1"/>
  <c r="O41" i="4" l="1"/>
  <c r="BC38" i="4"/>
  <c r="P9" i="4" l="1"/>
  <c r="P37" i="4"/>
  <c r="Q5" i="4" s="1"/>
  <c r="P41" i="4" l="1"/>
  <c r="Q9" i="4" l="1"/>
  <c r="Q37" i="4"/>
  <c r="R5" i="4" s="1"/>
  <c r="Q41" i="4" l="1"/>
  <c r="R9" i="4" l="1"/>
  <c r="R37" i="4"/>
  <c r="S5" i="4" s="1"/>
  <c r="R41" i="4" l="1"/>
  <c r="S37" i="4" l="1"/>
  <c r="T5" i="4" s="1"/>
  <c r="S9" i="4"/>
  <c r="S41" i="4" l="1"/>
  <c r="T37" i="4" l="1"/>
  <c r="U5" i="4" s="1"/>
  <c r="T9" i="4"/>
  <c r="T41" i="4" l="1"/>
  <c r="U9" i="4" l="1"/>
  <c r="U37" i="4"/>
  <c r="V5" i="4" s="1"/>
  <c r="U41" i="4" l="1"/>
  <c r="V37" i="4" l="1"/>
  <c r="W5" i="4" s="1"/>
  <c r="V9" i="4"/>
  <c r="V41" i="4" l="1"/>
  <c r="W37" i="4" l="1"/>
  <c r="X5" i="4" s="1"/>
  <c r="W9" i="4"/>
  <c r="W41" i="4" l="1"/>
  <c r="X37" i="4" l="1"/>
  <c r="Y5" i="4" s="1"/>
  <c r="X9" i="4"/>
  <c r="X41" i="4" l="1"/>
  <c r="Y37" i="4" l="1"/>
  <c r="Z5" i="4" s="1"/>
  <c r="Y9" i="4"/>
  <c r="Y41" i="4" l="1"/>
  <c r="Z9" i="4" l="1"/>
  <c r="Z37" i="4"/>
  <c r="AA5" i="4" s="1"/>
  <c r="Z41" i="4" l="1"/>
  <c r="AA9" i="4" l="1"/>
  <c r="AA37" i="4"/>
  <c r="AB5" i="4" s="1"/>
  <c r="AA41" i="4" l="1"/>
  <c r="AB38" i="4"/>
  <c r="AB9" i="4" l="1"/>
  <c r="AB37" i="4"/>
  <c r="AC5" i="4" s="1"/>
  <c r="AB41" i="4" l="1"/>
  <c r="AC9" i="4" l="1"/>
  <c r="AC37" i="4"/>
  <c r="AD5" i="4" s="1"/>
  <c r="AC41" i="4" l="1"/>
  <c r="AD38" i="4"/>
  <c r="AD9" i="4" l="1"/>
  <c r="AD37" i="4"/>
  <c r="AE5" i="4" s="1"/>
  <c r="AD41" i="4" l="1"/>
  <c r="AE38" i="4"/>
  <c r="AE37" i="4" l="1"/>
  <c r="AF5" i="4" s="1"/>
  <c r="AE9" i="4"/>
  <c r="AE41" i="4" l="1"/>
  <c r="AF38" i="4"/>
  <c r="AF9" i="4" l="1"/>
  <c r="AF37" i="4"/>
  <c r="AG5" i="4" s="1"/>
  <c r="AF41" i="4" l="1"/>
  <c r="AG9" i="4" l="1"/>
  <c r="AG37" i="4"/>
  <c r="AH5" i="4" s="1"/>
  <c r="AG41" i="4" l="1"/>
  <c r="AH37" i="4" l="1"/>
  <c r="AI5" i="4" s="1"/>
  <c r="AH9" i="4"/>
  <c r="AH41" i="4" l="1"/>
  <c r="AI37" i="4" l="1"/>
  <c r="AJ5" i="4" s="1"/>
  <c r="AI9" i="4"/>
  <c r="AI41" i="4" l="1"/>
  <c r="AJ38" i="4"/>
  <c r="AJ37" i="4" l="1"/>
  <c r="AK5" i="4" s="1"/>
  <c r="AJ9" i="4"/>
  <c r="AJ41" i="4" l="1"/>
  <c r="AK9" i="4" l="1"/>
  <c r="AK37" i="4"/>
  <c r="AL5" i="4" s="1"/>
  <c r="AL38" i="4" l="1"/>
  <c r="AK41" i="4"/>
  <c r="AL9" i="4" l="1"/>
  <c r="AL37" i="4"/>
  <c r="AM5" i="4" s="1"/>
  <c r="AL41" i="4" l="1"/>
  <c r="AM38" i="4"/>
  <c r="AM9" i="4" l="1"/>
  <c r="AM37" i="4"/>
  <c r="AN5" i="4" s="1"/>
  <c r="AM41" i="4" l="1"/>
  <c r="AN38" i="4"/>
  <c r="AN9" i="4" l="1"/>
  <c r="AN37" i="4"/>
  <c r="AO5" i="4" s="1"/>
  <c r="AN41" i="4" l="1"/>
  <c r="AO37" i="4" l="1"/>
  <c r="AO9" i="4"/>
  <c r="AO41" i="4" l="1"/>
  <c r="AP5" i="4"/>
  <c r="AP9" i="4" l="1"/>
  <c r="AP37" i="4"/>
  <c r="AQ38" i="4" l="1"/>
  <c r="AQ5" i="4"/>
  <c r="AP41" i="4"/>
  <c r="AQ37" i="4" l="1"/>
  <c r="AQ9" i="4"/>
  <c r="AR5" i="4" l="1"/>
  <c r="AQ41" i="4"/>
  <c r="AR9" i="4" l="1"/>
  <c r="AR37" i="4"/>
  <c r="AS5" i="4" l="1"/>
  <c r="AR41" i="4"/>
  <c r="AS9" i="4" l="1"/>
  <c r="AS37" i="4"/>
  <c r="AT5" i="4" l="1"/>
  <c r="AS41" i="4"/>
  <c r="AT9" i="4" l="1"/>
  <c r="AT37" i="4"/>
  <c r="AU5" i="4" l="1"/>
  <c r="AT41" i="4"/>
  <c r="AU37" i="4" l="1"/>
  <c r="AU9" i="4"/>
  <c r="AV5" i="4" l="1"/>
  <c r="AU41" i="4"/>
  <c r="AV9" i="4" l="1"/>
  <c r="AV37" i="4"/>
  <c r="AW5" i="4" l="1"/>
  <c r="AV41" i="4"/>
  <c r="AW37" i="4" l="1"/>
  <c r="AW9" i="4"/>
  <c r="AX5" i="4" l="1"/>
  <c r="AW41" i="4"/>
  <c r="AX37" i="4" l="1"/>
  <c r="AX9" i="4"/>
  <c r="AY5" i="4" l="1"/>
  <c r="AX41" i="4"/>
  <c r="AY37" i="4" l="1"/>
  <c r="AY9" i="4"/>
  <c r="AZ38" i="4" l="1"/>
  <c r="AZ5" i="4"/>
  <c r="AY41" i="4"/>
  <c r="AZ9" i="4" l="1"/>
  <c r="AZ37" i="4"/>
  <c r="BA5" i="4" l="1"/>
  <c r="AZ41" i="4"/>
  <c r="BA9" i="4" l="1"/>
  <c r="BA37" i="4"/>
  <c r="BB5" i="4" l="1"/>
  <c r="BA41" i="4"/>
  <c r="BB9" i="4" l="1"/>
  <c r="BB37" i="4"/>
  <c r="BC5" i="4" l="1"/>
  <c r="BB41" i="4"/>
  <c r="BC9" i="4" l="1"/>
  <c r="BC37" i="4"/>
  <c r="BC4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Oskar Barendse</author>
    <author>tc={8A1B8448-036C-400C-85BD-DD571346B911}</author>
    <author>tc={BA7D19B9-D58D-4E56-8E6A-C511664C90A0}</author>
  </authors>
  <commentList>
    <comment ref="E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Training coaching</t>
        </r>
      </text>
    </comment>
    <comment ref="BC24" authorId="1" shapeId="0" xr:uid="{8A1B8448-036C-400C-85BD-DD571346B911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Contributie FFP</t>
      </text>
    </comment>
    <comment ref="BD25" authorId="2" shapeId="0" xr:uid="{BA7D19B9-D58D-4E56-8E6A-C511664C90A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ID3 btw</t>
      </text>
    </comment>
  </commentList>
</comments>
</file>

<file path=xl/sharedStrings.xml><?xml version="1.0" encoding="utf-8"?>
<sst xmlns="http://schemas.openxmlformats.org/spreadsheetml/2006/main" count="132" uniqueCount="74">
  <si>
    <t>week</t>
  </si>
  <si>
    <t xml:space="preserve">week </t>
  </si>
  <si>
    <t>Saldo Consultancy</t>
  </si>
  <si>
    <t>Saldo spaarrekening</t>
  </si>
  <si>
    <t>Saldo Holding</t>
  </si>
  <si>
    <t>Totaal saldi</t>
  </si>
  <si>
    <t>Uitgaven per maand</t>
  </si>
  <si>
    <t>Knab pakketkosten</t>
  </si>
  <si>
    <t>Elektra ID3</t>
  </si>
  <si>
    <t>Internet</t>
  </si>
  <si>
    <t>Loonbelasting</t>
  </si>
  <si>
    <t>TransIP</t>
  </si>
  <si>
    <t>Accountant</t>
  </si>
  <si>
    <t>AVB en BAV (verzekeringen)</t>
  </si>
  <si>
    <t>Overig</t>
  </si>
  <si>
    <t>Subtotaal uitgaven</t>
  </si>
  <si>
    <t>Inkomsten</t>
  </si>
  <si>
    <t>Onderhanden werk</t>
  </si>
  <si>
    <t>Activiteiten Software</t>
  </si>
  <si>
    <t>Consultancy trainingen</t>
  </si>
  <si>
    <t>Consultancy inkomsten planningen</t>
  </si>
  <si>
    <t>Subtotaal inkomsten BVDM Consultancy</t>
  </si>
  <si>
    <t>Eindsaldo Consultancy</t>
  </si>
  <si>
    <t>Eindsaldi totaal</t>
  </si>
  <si>
    <t>Klant</t>
  </si>
  <si>
    <t>Bedrag</t>
  </si>
  <si>
    <t>Status</t>
  </si>
  <si>
    <t>Naam 1</t>
  </si>
  <si>
    <t>verzoek stukken 11 januari gestuurd</t>
  </si>
  <si>
    <t>Naam 2</t>
  </si>
  <si>
    <t>afwachten oom (verwerpen nalatenschap tante)</t>
  </si>
  <si>
    <t>Naam 3</t>
  </si>
  <si>
    <t>Alles ontvangen; afspraak week 1 februari</t>
  </si>
  <si>
    <t>Naam 4</t>
  </si>
  <si>
    <t>april/mei trainingen</t>
  </si>
  <si>
    <t>Naam 5</t>
  </si>
  <si>
    <t>verzoek stukken 14 januari gestuurd; ook kijken naar oversluiten hypotheek</t>
  </si>
  <si>
    <t>Naam 6</t>
  </si>
  <si>
    <t>Afwachting stukken</t>
  </si>
  <si>
    <t>Naam 7</t>
  </si>
  <si>
    <t>Naam 8</t>
  </si>
  <si>
    <t>11-1 stukken ontvangen; afspraak 15 februari 16:00 uur</t>
  </si>
  <si>
    <t>Naam 9</t>
  </si>
  <si>
    <t>Afwachten reactie banken; AA en ING gaan niks  (meer) doen</t>
  </si>
  <si>
    <t>Naam 10</t>
  </si>
  <si>
    <t>Gehele jaar activiteiten</t>
  </si>
  <si>
    <t>Naam 11</t>
  </si>
  <si>
    <t>Eind januari contact voor afspraak notaris</t>
  </si>
  <si>
    <t>Naam 12</t>
  </si>
  <si>
    <t>Komt ergens in 2022 weer langs</t>
  </si>
  <si>
    <t>Naam 13</t>
  </si>
  <si>
    <t>21 januari 10:00 uur afspraak</t>
  </si>
  <si>
    <t>Naam 14</t>
  </si>
  <si>
    <t>14-1 stukken opgevraagd</t>
  </si>
  <si>
    <t>Naam 15</t>
  </si>
  <si>
    <t>Naam 16</t>
  </si>
  <si>
    <t>vrijdag 7 januari extra info opgevraagd</t>
  </si>
  <si>
    <t>Naam 17</t>
  </si>
  <si>
    <t>Nog nader te bespreken</t>
  </si>
  <si>
    <t>Naam 18</t>
  </si>
  <si>
    <t>Onderhoudsgesprek</t>
  </si>
  <si>
    <t>Naam 19</t>
  </si>
  <si>
    <t>Naam 20</t>
  </si>
  <si>
    <t>Naam 21</t>
  </si>
  <si>
    <t>Alles ontvangen; afspraak week 1 maart</t>
  </si>
  <si>
    <t>Totaal</t>
  </si>
  <si>
    <t>Excl. BTW</t>
  </si>
  <si>
    <t>17 januari opnieuw contact gehad</t>
  </si>
  <si>
    <t>Crowdsurance</t>
  </si>
  <si>
    <t>Arbeidsongeschiktheidsverzekering</t>
  </si>
  <si>
    <t>Btw op kwartaal basis</t>
  </si>
  <si>
    <t>Salaris</t>
  </si>
  <si>
    <t>Telefoon</t>
  </si>
  <si>
    <t>Lease VW ID3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</si>
</sst>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#,##0_-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b/>
      <u/>
      <sz val="10"/>
      <name val="Arial"/>
      <family val="2"/>
    </font>
    <font>
      <b/>
      <sz val="10"/>
      <color indexed="57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164" fontId="4" fillId="0" borderId="0" xfId="0" applyNumberFormat="1" applyFont="1"/>
    <xf numFmtId="0" fontId="2" fillId="0" borderId="0" xfId="0" applyFont="1"/>
    <xf numFmtId="164" fontId="5" fillId="0" borderId="0" xfId="0" applyNumberFormat="1" applyFont="1"/>
    <xf numFmtId="0" fontId="1" fillId="0" borderId="0" xfId="0" applyFont="1"/>
    <xf numFmtId="164" fontId="3" fillId="0" borderId="0" xfId="0" applyNumberFormat="1" applyFont="1"/>
    <xf numFmtId="0" fontId="4" fillId="0" borderId="0" xfId="0" applyFont="1"/>
    <xf numFmtId="164" fontId="6" fillId="0" borderId="0" xfId="0" applyNumberFormat="1" applyFont="1"/>
    <xf numFmtId="164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64" fontId="7" fillId="0" borderId="0" xfId="0" applyNumberFormat="1" applyFont="1"/>
    <xf numFmtId="164" fontId="0" fillId="0" borderId="0" xfId="0" applyNumberFormat="1"/>
    <xf numFmtId="164" fontId="10" fillId="0" borderId="0" xfId="0" applyNumberFormat="1" applyFont="1"/>
    <xf numFmtId="164" fontId="7" fillId="0" borderId="0" xfId="0" applyNumberFormat="1" applyFont="1" applyAlignment="1">
      <alignment horizontal="center"/>
    </xf>
    <xf numFmtId="164" fontId="7" fillId="2" borderId="0" xfId="0" applyNumberFormat="1" applyFont="1" applyFill="1"/>
    <xf numFmtId="164" fontId="1" fillId="2" borderId="0" xfId="0" applyNumberFormat="1" applyFont="1" applyFill="1"/>
    <xf numFmtId="41" fontId="1" fillId="0" borderId="0" xfId="0" applyNumberFormat="1" applyFont="1"/>
    <xf numFmtId="41" fontId="2" fillId="0" borderId="0" xfId="0" applyNumberFormat="1" applyFont="1"/>
    <xf numFmtId="41" fontId="0" fillId="0" borderId="0" xfId="0" applyNumberFormat="1"/>
    <xf numFmtId="0" fontId="1" fillId="3" borderId="0" xfId="0" applyFont="1" applyFill="1" applyAlignment="1">
      <alignment horizontal="center"/>
    </xf>
    <xf numFmtId="16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164" fontId="1" fillId="3" borderId="0" xfId="0" applyNumberFormat="1" applyFont="1" applyFill="1"/>
    <xf numFmtId="164" fontId="0" fillId="3" borderId="0" xfId="0" applyNumberFormat="1" applyFill="1"/>
    <xf numFmtId="164" fontId="7" fillId="3" borderId="0" xfId="0" applyNumberFormat="1" applyFont="1" applyFill="1"/>
    <xf numFmtId="164" fontId="3" fillId="3" borderId="0" xfId="0" applyNumberFormat="1" applyFont="1" applyFill="1"/>
    <xf numFmtId="0" fontId="2" fillId="3" borderId="0" xfId="0" applyFont="1" applyFill="1"/>
    <xf numFmtId="164" fontId="3" fillId="4" borderId="0" xfId="0" applyNumberFormat="1" applyFont="1" applyFill="1"/>
    <xf numFmtId="164" fontId="7" fillId="4" borderId="0" xfId="0" applyNumberFormat="1" applyFont="1" applyFill="1"/>
    <xf numFmtId="0" fontId="8" fillId="0" borderId="0" xfId="0" applyFont="1"/>
    <xf numFmtId="0" fontId="1" fillId="0" borderId="0" xfId="0" applyFont="1" applyFill="1" applyAlignment="1">
      <alignment horizontal="center"/>
    </xf>
    <xf numFmtId="16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164" fontId="1" fillId="0" borderId="0" xfId="0" applyNumberFormat="1" applyFont="1" applyFill="1"/>
    <xf numFmtId="164" fontId="0" fillId="0" borderId="0" xfId="0" applyNumberFormat="1" applyFill="1"/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2" fillId="0" borderId="0" xfId="0" applyFont="1" applyFill="1"/>
    <xf numFmtId="0" fontId="1" fillId="5" borderId="0" xfId="0" applyFont="1" applyFill="1" applyAlignment="1">
      <alignment horizontal="center"/>
    </xf>
    <xf numFmtId="16" fontId="2" fillId="5" borderId="0" xfId="0" applyNumberFormat="1" applyFont="1" applyFill="1" applyAlignment="1">
      <alignment horizontal="center"/>
    </xf>
    <xf numFmtId="164" fontId="2" fillId="5" borderId="0" xfId="0" applyNumberFormat="1" applyFont="1" applyFill="1"/>
    <xf numFmtId="164" fontId="1" fillId="5" borderId="0" xfId="0" applyNumberFormat="1" applyFont="1" applyFill="1"/>
    <xf numFmtId="164" fontId="0" fillId="5" borderId="0" xfId="0" applyNumberFormat="1" applyFill="1"/>
    <xf numFmtId="164" fontId="3" fillId="5" borderId="0" xfId="0" applyNumberFormat="1" applyFont="1" applyFill="1"/>
    <xf numFmtId="164" fontId="7" fillId="5" borderId="0" xfId="0" applyNumberFormat="1" applyFont="1" applyFill="1"/>
    <xf numFmtId="164" fontId="4" fillId="5" borderId="0" xfId="0" applyNumberFormat="1" applyFont="1" applyFill="1"/>
    <xf numFmtId="0" fontId="2" fillId="5" borderId="0" xfId="0" applyFont="1" applyFill="1"/>
    <xf numFmtId="164" fontId="2" fillId="6" borderId="0" xfId="0" applyNumberFormat="1" applyFont="1" applyFill="1"/>
    <xf numFmtId="0" fontId="2" fillId="6" borderId="0" xfId="0" applyFont="1" applyFill="1"/>
    <xf numFmtId="41" fontId="0" fillId="6" borderId="0" xfId="0" applyNumberFormat="1" applyFill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Oskar Barendse" id="{4BE40EEE-74E2-46EB-AB23-0B197F8034AA}" userId="S::oskar.barendse@knab.nl::159d740a-02b4-4af5-a8bc-f1de1c7bcf54" providerId="AD"/>
</personList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C24" dT="2022-01-25T13:30:10.17" personId="{4BE40EEE-74E2-46EB-AB23-0B197F8034AA}" id="{8A1B8448-036C-400C-85BD-DD571346B911}">
    <text>Contributie FFP</text>
  </threadedComment>
  <threadedComment ref="BD25" dT="2022-01-25T13:30:32.03" personId="{4BE40EEE-74E2-46EB-AB23-0B197F8034AA}" id="{BA7D19B9-D58D-4E56-8E6A-C511664C90A0}">
    <text>ID3 btw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2"/>
  <sheetViews>
    <sheetView tabSelected="1" zoomScale="119" zoomScaleNormal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4" sqref="A14"/>
    </sheetView>
  </sheetViews>
  <sheetFormatPr defaultColWidth="9.33203125" defaultRowHeight="13.2" x14ac:dyDescent="0.25"/>
  <cols>
    <col min="1" max="1" width="38.33203125" style="7" bestFit="1" customWidth="1"/>
    <col min="2" max="5" width="7.6640625" style="7" bestFit="1" customWidth="1"/>
    <col min="6" max="6" width="7.6640625" style="31" bestFit="1" customWidth="1"/>
    <col min="7" max="11" width="7.6640625" style="7" bestFit="1" customWidth="1"/>
    <col min="12" max="22" width="7.33203125" style="7" bestFit="1" customWidth="1"/>
    <col min="23" max="23" width="8.44140625" style="7" bestFit="1" customWidth="1"/>
    <col min="24" max="24" width="8.44140625" style="52" bestFit="1" customWidth="1"/>
    <col min="25" max="27" width="8.44140625" style="7" bestFit="1" customWidth="1"/>
    <col min="28" max="28" width="8.44140625" style="43" bestFit="1" customWidth="1"/>
    <col min="29" max="55" width="8.44140625" style="7" bestFit="1" customWidth="1"/>
    <col min="56" max="56" width="6.21875" style="7" bestFit="1" customWidth="1"/>
    <col min="57" max="57" width="9.44140625" style="7" customWidth="1"/>
    <col min="58" max="58" width="10" style="7" bestFit="1" customWidth="1"/>
    <col min="59" max="16384" width="9.33203125" style="7"/>
  </cols>
  <sheetData>
    <row r="1" spans="1:70" s="5" customFormat="1" x14ac:dyDescent="0.25">
      <c r="A1" s="5">
        <v>2022</v>
      </c>
      <c r="C1" s="5" t="s">
        <v>0</v>
      </c>
      <c r="D1" s="5" t="s">
        <v>0</v>
      </c>
      <c r="E1" s="5" t="s">
        <v>0</v>
      </c>
      <c r="F1" s="24" t="s">
        <v>0</v>
      </c>
      <c r="G1" s="5" t="s">
        <v>0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  <c r="S1" s="5" t="s">
        <v>1</v>
      </c>
      <c r="T1" s="5" t="s">
        <v>1</v>
      </c>
      <c r="U1" s="5" t="s">
        <v>1</v>
      </c>
      <c r="V1" s="5" t="s">
        <v>1</v>
      </c>
      <c r="W1" s="5" t="s">
        <v>1</v>
      </c>
      <c r="X1" s="44" t="s">
        <v>1</v>
      </c>
      <c r="Y1" s="5" t="s">
        <v>1</v>
      </c>
      <c r="Z1" s="5" t="s">
        <v>1</v>
      </c>
      <c r="AA1" s="5" t="s">
        <v>1</v>
      </c>
      <c r="AB1" s="35" t="s">
        <v>1</v>
      </c>
      <c r="AC1" s="5" t="s">
        <v>1</v>
      </c>
      <c r="AD1" s="5" t="s">
        <v>1</v>
      </c>
      <c r="AE1" s="5" t="s">
        <v>1</v>
      </c>
      <c r="AF1" s="5" t="s">
        <v>1</v>
      </c>
      <c r="AG1" s="5" t="s">
        <v>1</v>
      </c>
      <c r="AH1" s="5" t="s">
        <v>1</v>
      </c>
      <c r="AI1" s="5" t="s">
        <v>1</v>
      </c>
      <c r="AJ1" s="5" t="s">
        <v>1</v>
      </c>
      <c r="AK1" s="5" t="s">
        <v>1</v>
      </c>
      <c r="AL1" s="5" t="s">
        <v>1</v>
      </c>
      <c r="AM1" s="5" t="s">
        <v>1</v>
      </c>
      <c r="AN1" s="5" t="s">
        <v>1</v>
      </c>
      <c r="AO1" s="5" t="s">
        <v>1</v>
      </c>
      <c r="AP1" s="5" t="s">
        <v>1</v>
      </c>
      <c r="AQ1" s="5" t="s">
        <v>1</v>
      </c>
      <c r="AR1" s="5" t="s">
        <v>1</v>
      </c>
      <c r="AS1" s="5" t="s">
        <v>1</v>
      </c>
      <c r="AT1" s="5" t="s">
        <v>1</v>
      </c>
      <c r="AU1" s="5" t="s">
        <v>1</v>
      </c>
      <c r="AV1" s="5" t="s">
        <v>1</v>
      </c>
      <c r="AW1" s="5" t="s">
        <v>1</v>
      </c>
      <c r="AX1" s="5" t="s">
        <v>1</v>
      </c>
      <c r="AY1" s="5" t="s">
        <v>1</v>
      </c>
      <c r="AZ1" s="5" t="s">
        <v>1</v>
      </c>
      <c r="BA1" s="5" t="s">
        <v>1</v>
      </c>
      <c r="BB1" s="5" t="s">
        <v>1</v>
      </c>
      <c r="BC1" s="5" t="s">
        <v>1</v>
      </c>
      <c r="BF1" s="9"/>
    </row>
    <row r="2" spans="1:70" s="5" customFormat="1" x14ac:dyDescent="0.25">
      <c r="C2" s="5">
        <v>1</v>
      </c>
      <c r="D2" s="5">
        <v>2</v>
      </c>
      <c r="E2" s="5">
        <v>3</v>
      </c>
      <c r="F2" s="24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5">
        <v>15</v>
      </c>
      <c r="R2" s="5">
        <v>16</v>
      </c>
      <c r="S2" s="5">
        <v>17</v>
      </c>
      <c r="T2" s="5">
        <v>18</v>
      </c>
      <c r="U2" s="5">
        <v>19</v>
      </c>
      <c r="V2" s="5">
        <v>20</v>
      </c>
      <c r="W2" s="5">
        <v>21</v>
      </c>
      <c r="X2" s="44">
        <v>22</v>
      </c>
      <c r="Y2" s="5">
        <v>23</v>
      </c>
      <c r="Z2" s="5">
        <v>24</v>
      </c>
      <c r="AA2" s="5">
        <v>25</v>
      </c>
      <c r="AB2" s="35">
        <v>26</v>
      </c>
      <c r="AC2" s="5">
        <v>27</v>
      </c>
      <c r="AD2" s="5">
        <v>28</v>
      </c>
      <c r="AE2" s="5">
        <v>29</v>
      </c>
      <c r="AF2" s="5">
        <v>30</v>
      </c>
      <c r="AG2" s="5">
        <v>31</v>
      </c>
      <c r="AH2" s="5">
        <v>32</v>
      </c>
      <c r="AI2" s="5">
        <v>33</v>
      </c>
      <c r="AJ2" s="5">
        <v>34</v>
      </c>
      <c r="AK2" s="5">
        <v>35</v>
      </c>
      <c r="AL2" s="5">
        <v>36</v>
      </c>
      <c r="AM2" s="5">
        <v>37</v>
      </c>
      <c r="AN2" s="5">
        <v>38</v>
      </c>
      <c r="AO2" s="5">
        <v>39</v>
      </c>
      <c r="AP2" s="5">
        <v>40</v>
      </c>
      <c r="AQ2" s="5">
        <v>41</v>
      </c>
      <c r="AR2" s="5">
        <v>42</v>
      </c>
      <c r="AS2" s="5">
        <v>43</v>
      </c>
      <c r="AT2" s="5">
        <v>44</v>
      </c>
      <c r="AU2" s="5">
        <v>45</v>
      </c>
      <c r="AV2" s="5">
        <v>46</v>
      </c>
      <c r="AW2" s="5">
        <v>47</v>
      </c>
      <c r="AX2" s="5">
        <v>48</v>
      </c>
      <c r="AY2" s="5">
        <v>49</v>
      </c>
      <c r="AZ2" s="5">
        <v>50</v>
      </c>
      <c r="BA2" s="5">
        <v>51</v>
      </c>
      <c r="BB2" s="5">
        <v>52</v>
      </c>
      <c r="BC2" s="5">
        <v>1</v>
      </c>
      <c r="BF2" s="9"/>
    </row>
    <row r="3" spans="1:70" s="1" customFormat="1" x14ac:dyDescent="0.25">
      <c r="C3" s="2">
        <v>44564</v>
      </c>
      <c r="D3" s="2">
        <v>44571</v>
      </c>
      <c r="E3" s="2">
        <v>44578</v>
      </c>
      <c r="F3" s="25">
        <v>44585</v>
      </c>
      <c r="G3" s="2">
        <v>44592</v>
      </c>
      <c r="H3" s="2">
        <v>44599</v>
      </c>
      <c r="I3" s="2">
        <v>44606</v>
      </c>
      <c r="J3" s="2">
        <v>44613</v>
      </c>
      <c r="K3" s="2">
        <v>44620</v>
      </c>
      <c r="L3" s="2">
        <v>44627</v>
      </c>
      <c r="M3" s="2">
        <v>44634</v>
      </c>
      <c r="N3" s="2">
        <v>44641</v>
      </c>
      <c r="O3" s="2">
        <v>44648</v>
      </c>
      <c r="P3" s="2">
        <v>44655</v>
      </c>
      <c r="Q3" s="2">
        <v>44662</v>
      </c>
      <c r="R3" s="2">
        <v>44669</v>
      </c>
      <c r="S3" s="2">
        <v>44676</v>
      </c>
      <c r="T3" s="2">
        <v>44683</v>
      </c>
      <c r="U3" s="2">
        <v>44690</v>
      </c>
      <c r="V3" s="2">
        <v>44697</v>
      </c>
      <c r="W3" s="2">
        <v>44704</v>
      </c>
      <c r="X3" s="45">
        <v>44711</v>
      </c>
      <c r="Y3" s="2">
        <v>44718</v>
      </c>
      <c r="Z3" s="2">
        <v>44725</v>
      </c>
      <c r="AA3" s="2">
        <v>44732</v>
      </c>
      <c r="AB3" s="36">
        <v>44739</v>
      </c>
      <c r="AC3" s="2">
        <v>44746</v>
      </c>
      <c r="AD3" s="2">
        <v>44753</v>
      </c>
      <c r="AE3" s="2">
        <v>44760</v>
      </c>
      <c r="AF3" s="2">
        <v>44767</v>
      </c>
      <c r="AG3" s="2">
        <v>44774</v>
      </c>
      <c r="AH3" s="2">
        <v>44781</v>
      </c>
      <c r="AI3" s="2">
        <v>44788</v>
      </c>
      <c r="AJ3" s="2">
        <v>44795</v>
      </c>
      <c r="AK3" s="2">
        <v>44802</v>
      </c>
      <c r="AL3" s="2">
        <v>44809</v>
      </c>
      <c r="AM3" s="2">
        <v>44816</v>
      </c>
      <c r="AN3" s="2">
        <v>44823</v>
      </c>
      <c r="AO3" s="2">
        <v>44830</v>
      </c>
      <c r="AP3" s="2">
        <v>44837</v>
      </c>
      <c r="AQ3" s="2">
        <v>44844</v>
      </c>
      <c r="AR3" s="2">
        <v>44851</v>
      </c>
      <c r="AS3" s="2">
        <v>44858</v>
      </c>
      <c r="AT3" s="2">
        <v>44865</v>
      </c>
      <c r="AU3" s="2">
        <v>44872</v>
      </c>
      <c r="AV3" s="2">
        <v>44879</v>
      </c>
      <c r="AW3" s="2">
        <v>44886</v>
      </c>
      <c r="AX3" s="2">
        <v>44893</v>
      </c>
      <c r="AY3" s="2">
        <v>44900</v>
      </c>
      <c r="AZ3" s="2">
        <v>44907</v>
      </c>
      <c r="BA3" s="2">
        <v>44914</v>
      </c>
      <c r="BB3" s="2">
        <v>44921</v>
      </c>
      <c r="BC3" s="2">
        <v>44928</v>
      </c>
      <c r="BF3" s="7"/>
    </row>
    <row r="4" spans="1:70" s="1" customFormat="1" x14ac:dyDescent="0.25">
      <c r="C4" s="2"/>
      <c r="D4" s="2"/>
      <c r="E4" s="2"/>
      <c r="F4" s="2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45"/>
      <c r="Y4" s="2"/>
      <c r="Z4" s="2"/>
      <c r="AA4" s="2"/>
      <c r="AB4" s="36"/>
      <c r="BF4" s="7"/>
    </row>
    <row r="5" spans="1:70" s="3" customFormat="1" hidden="1" x14ac:dyDescent="0.25">
      <c r="A5" s="3" t="s">
        <v>2</v>
      </c>
      <c r="C5" s="4">
        <v>8000</v>
      </c>
      <c r="D5" s="4">
        <f>C37</f>
        <v>6984.07</v>
      </c>
      <c r="E5" s="4">
        <f t="shared" ref="E5:BC5" si="0">D37</f>
        <v>6984.07</v>
      </c>
      <c r="F5" s="26">
        <f t="shared" si="0"/>
        <v>6011.57</v>
      </c>
      <c r="G5" s="4">
        <f t="shared" si="0"/>
        <v>7221.57</v>
      </c>
      <c r="H5" s="4">
        <f t="shared" si="0"/>
        <v>1818.3899999999994</v>
      </c>
      <c r="I5" s="4">
        <f t="shared" si="0"/>
        <v>1818.3899999999994</v>
      </c>
      <c r="J5" s="4">
        <f t="shared" si="0"/>
        <v>1753.3899999999994</v>
      </c>
      <c r="K5" s="4">
        <f t="shared" si="0"/>
        <v>1753.3899999999994</v>
      </c>
      <c r="L5" s="4">
        <f t="shared" si="0"/>
        <v>-1322.7900000000004</v>
      </c>
      <c r="M5" s="4">
        <f t="shared" si="0"/>
        <v>-1322.7900000000004</v>
      </c>
      <c r="N5" s="4">
        <f t="shared" si="0"/>
        <v>-1387.7900000000004</v>
      </c>
      <c r="O5" s="4">
        <f t="shared" si="0"/>
        <v>-1387.7900000000004</v>
      </c>
      <c r="P5" s="4">
        <f t="shared" si="0"/>
        <v>-4429.97</v>
      </c>
      <c r="Q5" s="4">
        <f t="shared" si="0"/>
        <v>-4429.97</v>
      </c>
      <c r="R5" s="4">
        <f t="shared" si="0"/>
        <v>-4494.97</v>
      </c>
      <c r="S5" s="4">
        <f t="shared" si="0"/>
        <v>-4494.97</v>
      </c>
      <c r="T5" s="4">
        <f t="shared" si="0"/>
        <v>-8611.1500000000015</v>
      </c>
      <c r="U5" s="4">
        <f t="shared" si="0"/>
        <v>-8611.1500000000015</v>
      </c>
      <c r="V5" s="4">
        <f t="shared" si="0"/>
        <v>-8676.1500000000015</v>
      </c>
      <c r="W5" s="4">
        <f t="shared" si="0"/>
        <v>-8676.1500000000015</v>
      </c>
      <c r="X5" s="46">
        <f t="shared" si="0"/>
        <v>-11752.330000000002</v>
      </c>
      <c r="Y5" s="4">
        <f t="shared" si="0"/>
        <v>-11752.330000000002</v>
      </c>
      <c r="Z5" s="4">
        <f t="shared" si="0"/>
        <v>-11752.330000000002</v>
      </c>
      <c r="AA5" s="4">
        <f t="shared" si="0"/>
        <v>-11817.330000000002</v>
      </c>
      <c r="AB5" s="37">
        <f t="shared" si="0"/>
        <v>-11817.330000000002</v>
      </c>
      <c r="AC5" s="4">
        <f t="shared" si="0"/>
        <v>-15893.510000000002</v>
      </c>
      <c r="AD5" s="4">
        <f t="shared" si="0"/>
        <v>-15893.510000000002</v>
      </c>
      <c r="AE5" s="4">
        <f t="shared" si="0"/>
        <v>-15893.510000000002</v>
      </c>
      <c r="AF5" s="4">
        <f t="shared" si="0"/>
        <v>-15958.510000000002</v>
      </c>
      <c r="AG5" s="4">
        <f t="shared" si="0"/>
        <v>-15958.510000000002</v>
      </c>
      <c r="AH5" s="4">
        <f t="shared" si="0"/>
        <v>-19034.690000000002</v>
      </c>
      <c r="AI5" s="4">
        <f t="shared" si="0"/>
        <v>-19034.690000000002</v>
      </c>
      <c r="AJ5" s="4">
        <f t="shared" si="0"/>
        <v>-19099.690000000002</v>
      </c>
      <c r="AK5" s="4">
        <f t="shared" si="0"/>
        <v>-19099.690000000002</v>
      </c>
      <c r="AL5" s="4">
        <f t="shared" si="0"/>
        <v>-22175.870000000003</v>
      </c>
      <c r="AM5" s="4">
        <f t="shared" si="0"/>
        <v>-22175.870000000003</v>
      </c>
      <c r="AN5" s="4">
        <f t="shared" si="0"/>
        <v>-22240.870000000003</v>
      </c>
      <c r="AO5" s="4">
        <f t="shared" si="0"/>
        <v>-22240.870000000003</v>
      </c>
      <c r="AP5" s="4">
        <f t="shared" si="0"/>
        <v>-25317.050000000003</v>
      </c>
      <c r="AQ5" s="4">
        <f t="shared" si="0"/>
        <v>-25317.050000000003</v>
      </c>
      <c r="AR5" s="4">
        <f t="shared" si="0"/>
        <v>-25317.050000000003</v>
      </c>
      <c r="AS5" s="4">
        <f t="shared" si="0"/>
        <v>-25382.050000000003</v>
      </c>
      <c r="AT5" s="4">
        <f t="shared" si="0"/>
        <v>-25382.050000000003</v>
      </c>
      <c r="AU5" s="4">
        <f t="shared" si="0"/>
        <v>-28458.230000000003</v>
      </c>
      <c r="AV5" s="4">
        <f t="shared" si="0"/>
        <v>-28458.230000000003</v>
      </c>
      <c r="AW5" s="4">
        <f t="shared" si="0"/>
        <v>-28523.230000000003</v>
      </c>
      <c r="AX5" s="4">
        <f t="shared" si="0"/>
        <v>-28523.230000000003</v>
      </c>
      <c r="AY5" s="4">
        <f t="shared" si="0"/>
        <v>-31599.410000000003</v>
      </c>
      <c r="AZ5" s="4">
        <f t="shared" si="0"/>
        <v>-31599.410000000003</v>
      </c>
      <c r="BA5" s="4">
        <f t="shared" si="0"/>
        <v>-31599.410000000003</v>
      </c>
      <c r="BB5" s="4">
        <f t="shared" si="0"/>
        <v>-31664.410000000003</v>
      </c>
      <c r="BC5" s="4">
        <f t="shared" si="0"/>
        <v>-31664.410000000003</v>
      </c>
    </row>
    <row r="6" spans="1:70" s="3" customFormat="1" hidden="1" x14ac:dyDescent="0.25">
      <c r="A6" s="3" t="s">
        <v>3</v>
      </c>
      <c r="C6" s="4">
        <v>3642</v>
      </c>
      <c r="D6" s="4">
        <v>3642</v>
      </c>
      <c r="E6" s="4">
        <v>3642</v>
      </c>
      <c r="F6" s="26">
        <v>3642</v>
      </c>
      <c r="G6" s="4">
        <v>3642</v>
      </c>
      <c r="H6" s="4">
        <v>3642</v>
      </c>
      <c r="I6" s="4">
        <v>3642</v>
      </c>
      <c r="J6" s="4">
        <v>3642</v>
      </c>
      <c r="K6" s="4">
        <v>3642</v>
      </c>
      <c r="L6" s="4">
        <v>3642</v>
      </c>
      <c r="M6" s="4">
        <v>3642</v>
      </c>
      <c r="N6" s="4">
        <v>3642</v>
      </c>
      <c r="O6" s="4">
        <v>3642</v>
      </c>
      <c r="P6" s="4">
        <v>3642</v>
      </c>
      <c r="Q6" s="4">
        <v>3642</v>
      </c>
      <c r="R6" s="4">
        <v>3642</v>
      </c>
      <c r="S6" s="4">
        <v>3642</v>
      </c>
      <c r="T6" s="4">
        <v>3642</v>
      </c>
      <c r="U6" s="4">
        <v>3642</v>
      </c>
      <c r="V6" s="4">
        <v>3642</v>
      </c>
      <c r="W6" s="4">
        <v>3642</v>
      </c>
      <c r="X6" s="46">
        <v>3642</v>
      </c>
      <c r="Y6" s="4">
        <v>3642</v>
      </c>
      <c r="Z6" s="4">
        <v>3642</v>
      </c>
      <c r="AA6" s="4">
        <v>3642</v>
      </c>
      <c r="AB6" s="37">
        <v>3642</v>
      </c>
      <c r="AC6" s="4">
        <v>3642</v>
      </c>
      <c r="AD6" s="4">
        <v>3642</v>
      </c>
      <c r="AE6" s="4">
        <v>3642</v>
      </c>
      <c r="AF6" s="4">
        <v>3642</v>
      </c>
      <c r="AG6" s="4">
        <v>3642</v>
      </c>
      <c r="AH6" s="4">
        <v>3642</v>
      </c>
      <c r="AI6" s="4">
        <v>3642</v>
      </c>
      <c r="AJ6" s="4">
        <v>3642</v>
      </c>
      <c r="AK6" s="4">
        <v>3642</v>
      </c>
      <c r="AL6" s="4">
        <v>3642</v>
      </c>
      <c r="AM6" s="4">
        <v>3642</v>
      </c>
      <c r="AN6" s="4">
        <v>3642</v>
      </c>
      <c r="AO6" s="4">
        <v>3642</v>
      </c>
      <c r="AP6" s="4">
        <v>3642</v>
      </c>
      <c r="AQ6" s="4">
        <v>3642</v>
      </c>
      <c r="AR6" s="4">
        <v>3642</v>
      </c>
      <c r="AS6" s="4">
        <v>3642</v>
      </c>
      <c r="AT6" s="4">
        <v>3642</v>
      </c>
      <c r="AU6" s="4">
        <v>3642</v>
      </c>
      <c r="AV6" s="4">
        <v>3642</v>
      </c>
      <c r="AW6" s="4">
        <v>3642</v>
      </c>
      <c r="AX6" s="4">
        <v>3642</v>
      </c>
      <c r="AY6" s="4">
        <v>3642</v>
      </c>
      <c r="AZ6" s="4">
        <v>3642</v>
      </c>
      <c r="BA6" s="4">
        <v>3642</v>
      </c>
      <c r="BB6" s="4">
        <v>3642</v>
      </c>
      <c r="BC6" s="4">
        <v>3642</v>
      </c>
    </row>
    <row r="7" spans="1:70" s="3" customFormat="1" hidden="1" x14ac:dyDescent="0.25">
      <c r="A7" s="3" t="s">
        <v>4</v>
      </c>
      <c r="C7" s="4">
        <v>2000</v>
      </c>
      <c r="D7" s="4">
        <v>2000</v>
      </c>
      <c r="E7" s="4">
        <v>2000</v>
      </c>
      <c r="F7" s="26">
        <v>2000</v>
      </c>
      <c r="G7" s="4">
        <v>2000</v>
      </c>
      <c r="H7" s="4">
        <v>2000</v>
      </c>
      <c r="I7" s="4">
        <v>2000</v>
      </c>
      <c r="J7" s="4">
        <v>2000</v>
      </c>
      <c r="K7" s="4">
        <v>2000</v>
      </c>
      <c r="L7" s="4">
        <v>2000</v>
      </c>
      <c r="M7" s="4">
        <v>2000</v>
      </c>
      <c r="N7" s="4">
        <v>2000</v>
      </c>
      <c r="O7" s="4">
        <v>2000</v>
      </c>
      <c r="P7" s="4">
        <v>2000</v>
      </c>
      <c r="Q7" s="4">
        <v>2000</v>
      </c>
      <c r="R7" s="4">
        <v>2000</v>
      </c>
      <c r="S7" s="4">
        <v>2000</v>
      </c>
      <c r="T7" s="4">
        <v>2000</v>
      </c>
      <c r="U7" s="4">
        <v>2000</v>
      </c>
      <c r="V7" s="4">
        <v>2000</v>
      </c>
      <c r="W7" s="4">
        <v>2000</v>
      </c>
      <c r="X7" s="46">
        <v>2000</v>
      </c>
      <c r="Y7" s="4">
        <v>2000</v>
      </c>
      <c r="Z7" s="4">
        <v>2000</v>
      </c>
      <c r="AA7" s="4">
        <v>2000</v>
      </c>
      <c r="AB7" s="37">
        <v>2000</v>
      </c>
      <c r="AC7" s="4">
        <v>2000</v>
      </c>
      <c r="AD7" s="4">
        <v>2000</v>
      </c>
      <c r="AE7" s="4">
        <v>2000</v>
      </c>
      <c r="AF7" s="4">
        <v>2000</v>
      </c>
      <c r="AG7" s="4">
        <v>2000</v>
      </c>
      <c r="AH7" s="4">
        <v>2000</v>
      </c>
      <c r="AI7" s="4">
        <v>2000</v>
      </c>
      <c r="AJ7" s="4">
        <v>2000</v>
      </c>
      <c r="AK7" s="4">
        <v>2000</v>
      </c>
      <c r="AL7" s="4">
        <v>2000</v>
      </c>
      <c r="AM7" s="4">
        <v>2000</v>
      </c>
      <c r="AN7" s="4">
        <v>2000</v>
      </c>
      <c r="AO7" s="4">
        <v>2000</v>
      </c>
      <c r="AP7" s="4">
        <v>2000</v>
      </c>
      <c r="AQ7" s="4">
        <v>2000</v>
      </c>
      <c r="AR7" s="4">
        <v>2000</v>
      </c>
      <c r="AS7" s="4">
        <v>2000</v>
      </c>
      <c r="AT7" s="4">
        <v>2000</v>
      </c>
      <c r="AU7" s="4">
        <v>2000</v>
      </c>
      <c r="AV7" s="4">
        <v>2000</v>
      </c>
      <c r="AW7" s="4">
        <v>2000</v>
      </c>
      <c r="AX7" s="4">
        <v>2000</v>
      </c>
      <c r="AY7" s="4">
        <v>2000</v>
      </c>
      <c r="AZ7" s="4">
        <v>2000</v>
      </c>
      <c r="BA7" s="4">
        <v>2000</v>
      </c>
      <c r="BB7" s="4">
        <v>2000</v>
      </c>
      <c r="BC7" s="4">
        <v>2000</v>
      </c>
    </row>
    <row r="8" spans="1:70" s="3" customFormat="1" hidden="1" x14ac:dyDescent="0.25">
      <c r="A8" s="3" t="s">
        <v>3</v>
      </c>
      <c r="C8" s="4">
        <v>5562</v>
      </c>
      <c r="D8" s="4">
        <v>5562</v>
      </c>
      <c r="E8" s="4">
        <v>5562</v>
      </c>
      <c r="F8" s="26">
        <v>5562</v>
      </c>
      <c r="G8" s="4">
        <v>5562</v>
      </c>
      <c r="H8" s="4">
        <v>5562</v>
      </c>
      <c r="I8" s="4">
        <v>5562</v>
      </c>
      <c r="J8" s="4">
        <v>5562</v>
      </c>
      <c r="K8" s="4">
        <v>5562</v>
      </c>
      <c r="L8" s="4">
        <v>5562</v>
      </c>
      <c r="M8" s="4">
        <v>5562</v>
      </c>
      <c r="N8" s="4">
        <v>5562</v>
      </c>
      <c r="O8" s="4">
        <v>5562</v>
      </c>
      <c r="P8" s="4">
        <v>5562</v>
      </c>
      <c r="Q8" s="4">
        <v>5562</v>
      </c>
      <c r="R8" s="4">
        <v>5562</v>
      </c>
      <c r="S8" s="4">
        <v>5562</v>
      </c>
      <c r="T8" s="4">
        <v>5562</v>
      </c>
      <c r="U8" s="4">
        <v>5562</v>
      </c>
      <c r="V8" s="4">
        <v>5562</v>
      </c>
      <c r="W8" s="4">
        <v>5562</v>
      </c>
      <c r="X8" s="46">
        <v>5562</v>
      </c>
      <c r="Y8" s="4">
        <v>5562</v>
      </c>
      <c r="Z8" s="4">
        <v>5562</v>
      </c>
      <c r="AA8" s="4">
        <v>5562</v>
      </c>
      <c r="AB8" s="37">
        <v>5562</v>
      </c>
      <c r="AC8" s="4">
        <v>5562</v>
      </c>
      <c r="AD8" s="4">
        <v>5562</v>
      </c>
      <c r="AE8" s="4">
        <v>5562</v>
      </c>
      <c r="AF8" s="4">
        <v>5562</v>
      </c>
      <c r="AG8" s="4">
        <v>5562</v>
      </c>
      <c r="AH8" s="4">
        <v>5562</v>
      </c>
      <c r="AI8" s="4">
        <v>5562</v>
      </c>
      <c r="AJ8" s="4">
        <v>5562</v>
      </c>
      <c r="AK8" s="4">
        <v>5562</v>
      </c>
      <c r="AL8" s="4">
        <v>5562</v>
      </c>
      <c r="AM8" s="4">
        <v>5562</v>
      </c>
      <c r="AN8" s="4">
        <v>5562</v>
      </c>
      <c r="AO8" s="4">
        <v>5562</v>
      </c>
      <c r="AP8" s="4">
        <v>5562</v>
      </c>
      <c r="AQ8" s="4">
        <v>5562</v>
      </c>
      <c r="AR8" s="4">
        <v>5562</v>
      </c>
      <c r="AS8" s="4">
        <v>5562</v>
      </c>
      <c r="AT8" s="4">
        <v>5562</v>
      </c>
      <c r="AU8" s="4">
        <v>5562</v>
      </c>
      <c r="AV8" s="4">
        <v>5562</v>
      </c>
      <c r="AW8" s="4">
        <v>5562</v>
      </c>
      <c r="AX8" s="4">
        <v>5562</v>
      </c>
      <c r="AY8" s="4">
        <v>5562</v>
      </c>
      <c r="AZ8" s="4">
        <v>5562</v>
      </c>
      <c r="BA8" s="4">
        <v>5562</v>
      </c>
      <c r="BB8" s="4">
        <v>5562</v>
      </c>
      <c r="BC8" s="4">
        <v>5562</v>
      </c>
    </row>
    <row r="9" spans="1:70" s="3" customFormat="1" x14ac:dyDescent="0.25">
      <c r="A9" s="3" t="s">
        <v>5</v>
      </c>
      <c r="C9" s="3">
        <f t="shared" ref="C9:F9" si="1">SUM(C5:C8)</f>
        <v>19204</v>
      </c>
      <c r="D9" s="3">
        <f t="shared" si="1"/>
        <v>18188.07</v>
      </c>
      <c r="E9" s="3">
        <f t="shared" si="1"/>
        <v>18188.07</v>
      </c>
      <c r="F9" s="27">
        <f t="shared" si="1"/>
        <v>17215.57</v>
      </c>
      <c r="G9" s="3">
        <f t="shared" ref="G9" si="2">SUM(G5:G8)</f>
        <v>18425.57</v>
      </c>
      <c r="H9" s="3">
        <f t="shared" ref="H9:AA9" si="3">SUM(H5:H8)</f>
        <v>13022.39</v>
      </c>
      <c r="I9" s="3">
        <f t="shared" si="3"/>
        <v>13022.39</v>
      </c>
      <c r="J9" s="3">
        <f t="shared" si="3"/>
        <v>12957.39</v>
      </c>
      <c r="K9" s="3">
        <f t="shared" si="3"/>
        <v>12957.39</v>
      </c>
      <c r="L9" s="3">
        <f t="shared" si="3"/>
        <v>9881.2099999999991</v>
      </c>
      <c r="M9" s="3">
        <f t="shared" si="3"/>
        <v>9881.2099999999991</v>
      </c>
      <c r="N9" s="3">
        <f t="shared" si="3"/>
        <v>9816.2099999999991</v>
      </c>
      <c r="O9" s="3">
        <f t="shared" si="3"/>
        <v>9816.2099999999991</v>
      </c>
      <c r="P9" s="3">
        <f t="shared" si="3"/>
        <v>6774.03</v>
      </c>
      <c r="Q9" s="3">
        <f t="shared" si="3"/>
        <v>6774.03</v>
      </c>
      <c r="R9" s="3">
        <f t="shared" si="3"/>
        <v>6709.03</v>
      </c>
      <c r="S9" s="3">
        <f t="shared" si="3"/>
        <v>6709.03</v>
      </c>
      <c r="T9" s="3">
        <f t="shared" si="3"/>
        <v>2592.8499999999985</v>
      </c>
      <c r="U9" s="3">
        <f t="shared" si="3"/>
        <v>2592.8499999999985</v>
      </c>
      <c r="V9" s="3">
        <f t="shared" si="3"/>
        <v>2527.8499999999985</v>
      </c>
      <c r="W9" s="3">
        <f t="shared" si="3"/>
        <v>2527.8499999999985</v>
      </c>
      <c r="X9" s="47">
        <f t="shared" si="3"/>
        <v>-548.33000000000175</v>
      </c>
      <c r="Y9" s="3">
        <f t="shared" si="3"/>
        <v>-548.33000000000175</v>
      </c>
      <c r="Z9" s="3">
        <f t="shared" si="3"/>
        <v>-548.33000000000175</v>
      </c>
      <c r="AA9" s="3">
        <f t="shared" si="3"/>
        <v>-613.33000000000175</v>
      </c>
      <c r="AB9" s="38">
        <f t="shared" ref="AB9:BC9" si="4">SUM(AB5:AB8)</f>
        <v>-613.33000000000175</v>
      </c>
      <c r="AC9" s="3">
        <f t="shared" si="4"/>
        <v>-4689.510000000002</v>
      </c>
      <c r="AD9" s="3">
        <f t="shared" si="4"/>
        <v>-4689.510000000002</v>
      </c>
      <c r="AE9" s="3">
        <f t="shared" si="4"/>
        <v>-4689.510000000002</v>
      </c>
      <c r="AF9" s="3">
        <f t="shared" si="4"/>
        <v>-4754.510000000002</v>
      </c>
      <c r="AG9" s="3">
        <f t="shared" si="4"/>
        <v>-4754.510000000002</v>
      </c>
      <c r="AH9" s="3">
        <f t="shared" si="4"/>
        <v>-7830.6900000000023</v>
      </c>
      <c r="AI9" s="3">
        <f t="shared" si="4"/>
        <v>-7830.6900000000023</v>
      </c>
      <c r="AJ9" s="3">
        <f t="shared" si="4"/>
        <v>-7895.6900000000023</v>
      </c>
      <c r="AK9" s="3">
        <f t="shared" si="4"/>
        <v>-7895.6900000000023</v>
      </c>
      <c r="AL9" s="3">
        <f t="shared" si="4"/>
        <v>-10971.870000000003</v>
      </c>
      <c r="AM9" s="3">
        <f t="shared" si="4"/>
        <v>-10971.870000000003</v>
      </c>
      <c r="AN9" s="3">
        <f t="shared" si="4"/>
        <v>-11036.870000000003</v>
      </c>
      <c r="AO9" s="3">
        <f t="shared" si="4"/>
        <v>-11036.870000000003</v>
      </c>
      <c r="AP9" s="3">
        <f t="shared" si="4"/>
        <v>-14113.050000000003</v>
      </c>
      <c r="AQ9" s="3">
        <f t="shared" si="4"/>
        <v>-14113.050000000003</v>
      </c>
      <c r="AR9" s="3">
        <f t="shared" si="4"/>
        <v>-14113.050000000003</v>
      </c>
      <c r="AS9" s="3">
        <f t="shared" si="4"/>
        <v>-14178.050000000003</v>
      </c>
      <c r="AT9" s="3">
        <f t="shared" si="4"/>
        <v>-14178.050000000003</v>
      </c>
      <c r="AU9" s="3">
        <f t="shared" si="4"/>
        <v>-17254.230000000003</v>
      </c>
      <c r="AV9" s="3">
        <f t="shared" si="4"/>
        <v>-17254.230000000003</v>
      </c>
      <c r="AW9" s="3">
        <f t="shared" si="4"/>
        <v>-17319.230000000003</v>
      </c>
      <c r="AX9" s="3">
        <f t="shared" si="4"/>
        <v>-17319.230000000003</v>
      </c>
      <c r="AY9" s="3">
        <f t="shared" si="4"/>
        <v>-20395.410000000003</v>
      </c>
      <c r="AZ9" s="3">
        <f t="shared" si="4"/>
        <v>-20395.410000000003</v>
      </c>
      <c r="BA9" s="3">
        <f t="shared" si="4"/>
        <v>-20395.410000000003</v>
      </c>
      <c r="BB9" s="3">
        <f t="shared" si="4"/>
        <v>-20460.410000000003</v>
      </c>
      <c r="BC9" s="3">
        <f t="shared" si="4"/>
        <v>-20460.410000000003</v>
      </c>
    </row>
    <row r="10" spans="1:70" s="4" customFormat="1" x14ac:dyDescent="0.25">
      <c r="A10" s="3"/>
      <c r="B10" s="3"/>
      <c r="F10" s="26"/>
      <c r="H10" s="3"/>
      <c r="X10" s="46"/>
      <c r="AB10" s="37"/>
    </row>
    <row r="11" spans="1:70" s="4" customFormat="1" x14ac:dyDescent="0.25">
      <c r="A11" s="3" t="s">
        <v>6</v>
      </c>
      <c r="B11" s="3"/>
      <c r="F11" s="26"/>
      <c r="H11" s="3"/>
      <c r="X11" s="46"/>
      <c r="AB11" s="37"/>
    </row>
    <row r="12" spans="1:70" s="3" customFormat="1" x14ac:dyDescent="0.25">
      <c r="A12" s="4" t="s">
        <v>7</v>
      </c>
      <c r="B12" s="4"/>
      <c r="C12" s="4">
        <f>9+6</f>
        <v>15</v>
      </c>
      <c r="D12" s="4"/>
      <c r="E12" s="4"/>
      <c r="F12" s="26"/>
      <c r="G12" s="4">
        <v>15</v>
      </c>
      <c r="I12" s="4"/>
      <c r="J12" s="4"/>
      <c r="K12" s="4">
        <v>15</v>
      </c>
      <c r="M12" s="4"/>
      <c r="N12" s="4"/>
      <c r="O12" s="4">
        <v>15</v>
      </c>
      <c r="Q12" s="4"/>
      <c r="R12" s="4"/>
      <c r="S12" s="4">
        <v>15</v>
      </c>
      <c r="U12" s="4"/>
      <c r="V12" s="4"/>
      <c r="W12" s="4">
        <v>15</v>
      </c>
      <c r="X12" s="46"/>
      <c r="Z12" s="4"/>
      <c r="AA12" s="4"/>
      <c r="AB12" s="37">
        <v>15</v>
      </c>
      <c r="AE12" s="4"/>
      <c r="AF12" s="4"/>
      <c r="AG12" s="4">
        <v>15</v>
      </c>
      <c r="AI12" s="4"/>
      <c r="AJ12" s="4"/>
      <c r="AK12" s="4">
        <v>15</v>
      </c>
      <c r="AM12" s="4"/>
      <c r="AN12" s="4"/>
      <c r="AO12" s="4">
        <v>15</v>
      </c>
      <c r="AP12" s="4"/>
      <c r="AR12" s="4"/>
      <c r="AS12" s="4"/>
      <c r="AT12" s="4">
        <v>15</v>
      </c>
      <c r="AV12" s="4"/>
      <c r="AW12" s="4"/>
      <c r="AX12" s="4">
        <v>15</v>
      </c>
      <c r="AZ12" s="4"/>
      <c r="BA12" s="4"/>
      <c r="BB12" s="4"/>
      <c r="BC12" s="4">
        <v>15</v>
      </c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</row>
    <row r="13" spans="1:70" s="4" customFormat="1" x14ac:dyDescent="0.25">
      <c r="A13" s="4" t="s">
        <v>73</v>
      </c>
      <c r="C13" s="16">
        <v>871.68</v>
      </c>
      <c r="F13" s="28"/>
      <c r="G13" s="16">
        <v>871.68</v>
      </c>
      <c r="H13" s="3"/>
      <c r="J13" s="16"/>
      <c r="K13" s="16">
        <v>871.68</v>
      </c>
      <c r="N13" s="16"/>
      <c r="O13" s="16">
        <v>871.68</v>
      </c>
      <c r="R13" s="16"/>
      <c r="S13" s="16">
        <v>871.68</v>
      </c>
      <c r="V13" s="16"/>
      <c r="W13" s="16">
        <v>871.68</v>
      </c>
      <c r="X13" s="48"/>
      <c r="AA13" s="16"/>
      <c r="AB13" s="39">
        <v>871.68</v>
      </c>
      <c r="AF13" s="16"/>
      <c r="AG13" s="16">
        <v>871.68</v>
      </c>
      <c r="AJ13" s="16"/>
      <c r="AK13" s="16">
        <v>871.68</v>
      </c>
      <c r="AN13" s="16"/>
      <c r="AO13" s="16">
        <v>871.68</v>
      </c>
      <c r="AP13" s="16"/>
      <c r="AS13" s="16"/>
      <c r="AT13" s="16">
        <v>871.68</v>
      </c>
      <c r="AW13" s="16"/>
      <c r="AX13" s="16">
        <v>871.68</v>
      </c>
      <c r="BB13" s="16"/>
      <c r="BC13" s="16">
        <v>871.68</v>
      </c>
    </row>
    <row r="14" spans="1:70" s="4" customFormat="1" x14ac:dyDescent="0.25">
      <c r="A14" s="4" t="s">
        <v>8</v>
      </c>
      <c r="C14" s="4">
        <v>107.75</v>
      </c>
      <c r="F14" s="26"/>
      <c r="G14" s="4">
        <v>100</v>
      </c>
      <c r="K14" s="4">
        <v>100</v>
      </c>
      <c r="O14" s="4">
        <v>100</v>
      </c>
      <c r="S14" s="4">
        <v>100</v>
      </c>
      <c r="W14" s="4">
        <v>100</v>
      </c>
      <c r="X14" s="46"/>
      <c r="AB14" s="37">
        <v>100</v>
      </c>
      <c r="AG14" s="4">
        <v>100</v>
      </c>
      <c r="AK14" s="4">
        <v>100</v>
      </c>
      <c r="AO14" s="4">
        <v>100</v>
      </c>
      <c r="AT14" s="4">
        <v>100</v>
      </c>
      <c r="AX14" s="4">
        <v>100</v>
      </c>
      <c r="BC14" s="4">
        <v>100</v>
      </c>
    </row>
    <row r="15" spans="1:70" s="4" customFormat="1" x14ac:dyDescent="0.25">
      <c r="A15" s="4" t="s">
        <v>72</v>
      </c>
      <c r="C15" s="16">
        <v>21.5</v>
      </c>
      <c r="F15" s="28"/>
      <c r="G15" s="16">
        <v>21.5</v>
      </c>
      <c r="J15" s="16"/>
      <c r="K15" s="16">
        <v>21.5</v>
      </c>
      <c r="N15" s="16"/>
      <c r="O15" s="16">
        <v>21.5</v>
      </c>
      <c r="R15" s="16"/>
      <c r="S15" s="16">
        <v>21.5</v>
      </c>
      <c r="V15" s="16"/>
      <c r="W15" s="16">
        <v>21.5</v>
      </c>
      <c r="X15" s="48"/>
      <c r="AA15" s="16"/>
      <c r="AB15" s="39">
        <v>21.5</v>
      </c>
      <c r="AF15" s="16"/>
      <c r="AG15" s="16">
        <v>21.5</v>
      </c>
      <c r="AJ15" s="16"/>
      <c r="AK15" s="16">
        <v>21.5</v>
      </c>
      <c r="AN15" s="16"/>
      <c r="AO15" s="16">
        <v>21.5</v>
      </c>
      <c r="AP15" s="16"/>
      <c r="AS15" s="16"/>
      <c r="AT15" s="16">
        <v>21.5</v>
      </c>
      <c r="AW15" s="16"/>
      <c r="AX15" s="16">
        <v>21.5</v>
      </c>
      <c r="BB15" s="16"/>
      <c r="BC15" s="16">
        <v>21.5</v>
      </c>
    </row>
    <row r="16" spans="1:70" s="4" customFormat="1" x14ac:dyDescent="0.25">
      <c r="A16" s="4" t="s">
        <v>9</v>
      </c>
      <c r="E16" s="16">
        <v>65</v>
      </c>
      <c r="F16" s="26"/>
      <c r="I16" s="16">
        <v>65</v>
      </c>
      <c r="M16" s="16">
        <v>65</v>
      </c>
      <c r="Q16" s="16">
        <v>65</v>
      </c>
      <c r="U16" s="16">
        <v>65</v>
      </c>
      <c r="X16" s="46"/>
      <c r="Z16" s="16">
        <v>65</v>
      </c>
      <c r="AB16" s="37"/>
      <c r="AE16" s="16">
        <v>65</v>
      </c>
      <c r="AI16" s="16">
        <v>65</v>
      </c>
      <c r="AM16" s="16">
        <v>65</v>
      </c>
      <c r="AR16" s="16">
        <v>65</v>
      </c>
      <c r="AV16" s="16">
        <v>65</v>
      </c>
      <c r="BA16" s="16">
        <v>65</v>
      </c>
    </row>
    <row r="17" spans="1:56" s="4" customFormat="1" x14ac:dyDescent="0.25">
      <c r="A17" s="4" t="s">
        <v>71</v>
      </c>
      <c r="F17" s="26"/>
      <c r="G17" s="4">
        <v>1000</v>
      </c>
      <c r="K17" s="4">
        <v>1000</v>
      </c>
      <c r="O17" s="4">
        <v>1000</v>
      </c>
      <c r="S17" s="4">
        <v>1000</v>
      </c>
      <c r="W17" s="4">
        <v>1000</v>
      </c>
      <c r="X17" s="46"/>
      <c r="AB17" s="37">
        <v>1000</v>
      </c>
      <c r="AG17" s="4">
        <v>1000</v>
      </c>
      <c r="AK17" s="4">
        <v>1000</v>
      </c>
      <c r="AO17" s="4">
        <v>1000</v>
      </c>
      <c r="AT17" s="4">
        <v>1000</v>
      </c>
      <c r="AX17" s="4">
        <v>1000</v>
      </c>
      <c r="BC17" s="4">
        <v>3000</v>
      </c>
    </row>
    <row r="18" spans="1:56" s="4" customFormat="1" x14ac:dyDescent="0.25">
      <c r="A18" s="4" t="s">
        <v>10</v>
      </c>
      <c r="F18" s="26"/>
      <c r="G18" s="4">
        <v>1017</v>
      </c>
      <c r="H18" s="13"/>
      <c r="K18" s="4">
        <v>1017</v>
      </c>
      <c r="O18" s="4">
        <v>1017</v>
      </c>
      <c r="S18" s="4">
        <v>1017</v>
      </c>
      <c r="W18" s="4">
        <v>1017</v>
      </c>
      <c r="X18" s="46"/>
      <c r="AB18" s="37">
        <v>1017</v>
      </c>
      <c r="AG18" s="4">
        <v>1017</v>
      </c>
      <c r="AK18" s="4">
        <v>1017</v>
      </c>
      <c r="AO18" s="4">
        <v>1017</v>
      </c>
      <c r="AT18" s="4">
        <v>1017</v>
      </c>
      <c r="AX18" s="4">
        <v>1017</v>
      </c>
      <c r="BC18" s="4">
        <v>2000</v>
      </c>
    </row>
    <row r="19" spans="1:56" s="4" customFormat="1" x14ac:dyDescent="0.25">
      <c r="A19" s="4" t="s">
        <v>11</v>
      </c>
      <c r="F19" s="26"/>
      <c r="G19" s="4">
        <v>17</v>
      </c>
      <c r="K19" s="4">
        <v>17</v>
      </c>
      <c r="O19" s="4">
        <v>17</v>
      </c>
      <c r="S19" s="4">
        <v>17</v>
      </c>
      <c r="W19" s="4">
        <v>17</v>
      </c>
      <c r="X19" s="46"/>
      <c r="AB19" s="37">
        <v>17</v>
      </c>
      <c r="AG19" s="4">
        <v>17</v>
      </c>
      <c r="AK19" s="4">
        <v>17</v>
      </c>
      <c r="AO19" s="4">
        <v>17</v>
      </c>
      <c r="AT19" s="4">
        <v>17</v>
      </c>
      <c r="AX19" s="4">
        <v>17</v>
      </c>
      <c r="BC19" s="4">
        <v>17</v>
      </c>
    </row>
    <row r="20" spans="1:56" s="4" customFormat="1" x14ac:dyDescent="0.25">
      <c r="A20" s="15" t="s">
        <v>12</v>
      </c>
      <c r="B20" s="15"/>
      <c r="F20" s="26"/>
      <c r="X20" s="46"/>
      <c r="AB20" s="37">
        <v>1000</v>
      </c>
    </row>
    <row r="21" spans="1:56" s="4" customFormat="1" x14ac:dyDescent="0.25">
      <c r="A21" s="15" t="s">
        <v>68</v>
      </c>
      <c r="B21" s="15"/>
      <c r="F21" s="26"/>
      <c r="G21" s="4">
        <v>34</v>
      </c>
      <c r="K21" s="4">
        <v>34</v>
      </c>
      <c r="S21" s="4">
        <v>34</v>
      </c>
      <c r="W21" s="4">
        <v>34</v>
      </c>
      <c r="X21" s="46"/>
      <c r="AB21" s="37">
        <v>34</v>
      </c>
      <c r="AG21" s="4">
        <v>34</v>
      </c>
      <c r="AK21" s="4">
        <v>34</v>
      </c>
      <c r="AO21" s="4">
        <v>34</v>
      </c>
      <c r="AT21" s="4">
        <v>34</v>
      </c>
      <c r="AX21" s="4">
        <v>34</v>
      </c>
      <c r="BC21" s="4">
        <v>46</v>
      </c>
    </row>
    <row r="22" spans="1:56" s="4" customFormat="1" x14ac:dyDescent="0.25">
      <c r="A22" s="15" t="s">
        <v>69</v>
      </c>
      <c r="B22" s="15"/>
      <c r="F22" s="26"/>
      <c r="X22" s="46"/>
      <c r="AB22" s="37"/>
    </row>
    <row r="23" spans="1:56" s="4" customFormat="1" x14ac:dyDescent="0.25">
      <c r="A23" s="15" t="s">
        <v>13</v>
      </c>
      <c r="B23" s="15"/>
      <c r="F23" s="26"/>
      <c r="S23" s="4">
        <v>710</v>
      </c>
      <c r="X23" s="46"/>
      <c r="AB23" s="37"/>
    </row>
    <row r="24" spans="1:56" s="4" customFormat="1" x14ac:dyDescent="0.25">
      <c r="A24" s="4" t="s">
        <v>14</v>
      </c>
      <c r="E24" s="4">
        <v>907.5</v>
      </c>
      <c r="F24" s="26"/>
      <c r="X24" s="46"/>
      <c r="AB24" s="37"/>
      <c r="BC24" s="4">
        <v>500</v>
      </c>
    </row>
    <row r="25" spans="1:56" s="10" customFormat="1" x14ac:dyDescent="0.25">
      <c r="A25" s="15" t="s">
        <v>70</v>
      </c>
      <c r="B25" s="15"/>
      <c r="D25" s="13"/>
      <c r="F25" s="30"/>
      <c r="G25" s="15">
        <v>2327</v>
      </c>
      <c r="H25" s="4"/>
      <c r="S25" s="15">
        <v>330</v>
      </c>
      <c r="X25" s="49"/>
      <c r="AB25" s="40"/>
      <c r="AC25" s="15"/>
      <c r="AE25" s="32"/>
      <c r="AM25" s="15"/>
      <c r="AN25" s="15"/>
      <c r="AO25" s="15"/>
      <c r="AP25" s="15"/>
      <c r="AQ25" s="15"/>
      <c r="AR25" s="15"/>
      <c r="AS25" s="15"/>
      <c r="AT25" s="33"/>
      <c r="AU25" s="15"/>
      <c r="AV25" s="15"/>
      <c r="AW25" s="15"/>
      <c r="AX25" s="15"/>
      <c r="AY25" s="15"/>
      <c r="AZ25" s="15"/>
      <c r="BD25" s="33">
        <f>0.027*44000</f>
        <v>1188</v>
      </c>
    </row>
    <row r="26" spans="1:56" s="4" customFormat="1" x14ac:dyDescent="0.25">
      <c r="F26" s="26"/>
      <c r="X26" s="46"/>
      <c r="AB26" s="37"/>
    </row>
    <row r="27" spans="1:56" s="3" customFormat="1" x14ac:dyDescent="0.25">
      <c r="A27" s="3" t="s">
        <v>15</v>
      </c>
      <c r="C27" s="3">
        <f>SUM(C12:C26)</f>
        <v>1015.93</v>
      </c>
      <c r="D27" s="3">
        <f>SUM(D12:D26)</f>
        <v>0</v>
      </c>
      <c r="E27" s="3">
        <f>SUM(E12:E26)</f>
        <v>972.5</v>
      </c>
      <c r="F27" s="27">
        <f>SUM(F12:F26)</f>
        <v>0</v>
      </c>
      <c r="G27" s="3">
        <f>SUM(G12:G26)</f>
        <v>5403.18</v>
      </c>
      <c r="I27" s="3">
        <f>SUM(I12:I26)</f>
        <v>65</v>
      </c>
      <c r="J27" s="3">
        <f>SUM(J12:J26)</f>
        <v>0</v>
      </c>
      <c r="K27" s="3">
        <f>SUM(K12:K26)</f>
        <v>3076.18</v>
      </c>
      <c r="M27" s="3">
        <f>SUM(M12:M26)</f>
        <v>65</v>
      </c>
      <c r="N27" s="3">
        <f>SUM(N12:N26)</f>
        <v>0</v>
      </c>
      <c r="O27" s="3">
        <f>SUM(O12:O26)</f>
        <v>3042.18</v>
      </c>
      <c r="Q27" s="3">
        <f>SUM(Q12:Q26)</f>
        <v>65</v>
      </c>
      <c r="R27" s="3">
        <f>SUM(R12:R26)</f>
        <v>0</v>
      </c>
      <c r="S27" s="3">
        <f>SUM(S12:S26)</f>
        <v>4116.18</v>
      </c>
      <c r="U27" s="3">
        <f>SUM(U12:U26)</f>
        <v>65</v>
      </c>
      <c r="V27" s="3">
        <f>SUM(V12:V26)</f>
        <v>0</v>
      </c>
      <c r="W27" s="3">
        <f>SUM(W12:W26)</f>
        <v>3076.18</v>
      </c>
      <c r="X27" s="47"/>
      <c r="Z27" s="3">
        <f>SUM(Z12:Z26)</f>
        <v>65</v>
      </c>
      <c r="AA27" s="3">
        <f>SUM(AA12:AA26)</f>
        <v>0</v>
      </c>
      <c r="AB27" s="38">
        <f>SUM(AB12:AB26)</f>
        <v>4076.18</v>
      </c>
      <c r="AE27" s="3">
        <f>SUM(AE12:AE26)</f>
        <v>65</v>
      </c>
      <c r="AF27" s="3">
        <f>SUM(AF12:AF26)</f>
        <v>0</v>
      </c>
      <c r="AG27" s="3">
        <f>SUM(AG12:AG26)</f>
        <v>3076.18</v>
      </c>
      <c r="AI27" s="3">
        <f>SUM(AI12:AI26)</f>
        <v>65</v>
      </c>
      <c r="AJ27" s="3">
        <f>SUM(AJ12:AJ26)</f>
        <v>0</v>
      </c>
      <c r="AK27" s="3">
        <f>SUM(AK12:AK26)</f>
        <v>3076.18</v>
      </c>
      <c r="AM27" s="3">
        <f>SUM(AM12:AM26)</f>
        <v>65</v>
      </c>
      <c r="AN27" s="3">
        <f>SUM(AN12:AN26)</f>
        <v>0</v>
      </c>
      <c r="AO27" s="3">
        <f>SUM(AO12:AO26)</f>
        <v>3076.18</v>
      </c>
      <c r="AR27" s="3">
        <f>SUM(AR12:AR26)</f>
        <v>65</v>
      </c>
      <c r="AS27" s="3">
        <f>SUM(AS12:AS26)</f>
        <v>0</v>
      </c>
      <c r="AT27" s="3">
        <f>SUM(AT12:AT26)</f>
        <v>3076.18</v>
      </c>
      <c r="AV27" s="3">
        <f>SUM(AV12:AV26)</f>
        <v>65</v>
      </c>
      <c r="AW27" s="3">
        <f>SUM(AW12:AW26)</f>
        <v>0</v>
      </c>
      <c r="AX27" s="3">
        <f>SUM(AX12:AX26)</f>
        <v>3076.18</v>
      </c>
      <c r="BA27" s="3">
        <f>SUM(BA12:BA26)</f>
        <v>65</v>
      </c>
      <c r="BB27" s="3">
        <f>SUM(BB12:BB26)</f>
        <v>0</v>
      </c>
      <c r="BC27" s="3">
        <f>SUM(BC12:BC26)</f>
        <v>6571.18</v>
      </c>
    </row>
    <row r="28" spans="1:56" s="4" customFormat="1" x14ac:dyDescent="0.25">
      <c r="F28" s="26"/>
      <c r="X28" s="46"/>
      <c r="AB28" s="37"/>
    </row>
    <row r="29" spans="1:56" s="4" customFormat="1" x14ac:dyDescent="0.25">
      <c r="A29" s="3" t="s">
        <v>16</v>
      </c>
      <c r="B29" s="3"/>
      <c r="C29" s="3"/>
      <c r="D29" s="3"/>
      <c r="E29" s="3"/>
      <c r="F29" s="27"/>
      <c r="G29" s="3"/>
      <c r="H29" s="3"/>
      <c r="X29" s="46"/>
      <c r="AB29" s="37"/>
    </row>
    <row r="30" spans="1:56" s="4" customFormat="1" x14ac:dyDescent="0.25">
      <c r="A30" s="19" t="s">
        <v>17</v>
      </c>
      <c r="B30" s="20">
        <f>'Onderhanden werk 2022'!B23</f>
        <v>16074.380165289256</v>
      </c>
      <c r="C30" s="15"/>
      <c r="D30" s="15"/>
      <c r="E30" s="15"/>
      <c r="F30" s="29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50"/>
      <c r="Y30" s="15"/>
      <c r="Z30" s="15"/>
      <c r="AA30" s="15"/>
      <c r="AB30" s="41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7"/>
      <c r="AP30" s="15"/>
      <c r="AQ30" s="15"/>
      <c r="AR30" s="15"/>
      <c r="AS30" s="15"/>
      <c r="AT30" s="15"/>
      <c r="AU30" s="15"/>
      <c r="AV30" s="15"/>
      <c r="AW30" s="15"/>
      <c r="AX30" s="15"/>
      <c r="AY30" s="18"/>
      <c r="AZ30" s="15"/>
      <c r="BA30" s="15"/>
      <c r="BB30" s="15"/>
      <c r="BC30" s="15"/>
    </row>
    <row r="31" spans="1:56" s="4" customFormat="1" x14ac:dyDescent="0.25">
      <c r="A31" s="4" t="s">
        <v>18</v>
      </c>
      <c r="F31" s="26"/>
      <c r="X31" s="46"/>
      <c r="AB31" s="37"/>
    </row>
    <row r="32" spans="1:56" s="4" customFormat="1" x14ac:dyDescent="0.25">
      <c r="A32" s="4" t="s">
        <v>19</v>
      </c>
      <c r="F32" s="26"/>
      <c r="X32" s="46"/>
      <c r="AB32" s="37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</row>
    <row r="33" spans="1:56" s="4" customFormat="1" x14ac:dyDescent="0.25">
      <c r="A33" s="4" t="s">
        <v>20</v>
      </c>
      <c r="F33" s="26">
        <v>1210</v>
      </c>
      <c r="G33" s="53"/>
      <c r="X33" s="46"/>
      <c r="AB33" s="37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</row>
    <row r="34" spans="1:56" s="4" customFormat="1" x14ac:dyDescent="0.25">
      <c r="F34" s="26"/>
      <c r="X34" s="46"/>
      <c r="AB34" s="37"/>
    </row>
    <row r="35" spans="1:56" s="3" customFormat="1" x14ac:dyDescent="0.25">
      <c r="A35" s="3" t="s">
        <v>21</v>
      </c>
      <c r="C35" s="3">
        <f t="shared" ref="C35:AH35" si="5">SUM(C30:C33)</f>
        <v>0</v>
      </c>
      <c r="D35" s="3">
        <f t="shared" si="5"/>
        <v>0</v>
      </c>
      <c r="E35" s="3">
        <f t="shared" si="5"/>
        <v>0</v>
      </c>
      <c r="F35" s="27">
        <f t="shared" si="5"/>
        <v>1210</v>
      </c>
      <c r="G35" s="3">
        <f t="shared" si="5"/>
        <v>0</v>
      </c>
      <c r="H35" s="3">
        <f t="shared" si="5"/>
        <v>0</v>
      </c>
      <c r="I35" s="3">
        <f t="shared" si="5"/>
        <v>0</v>
      </c>
      <c r="J35" s="3">
        <f t="shared" si="5"/>
        <v>0</v>
      </c>
      <c r="K35" s="3">
        <f t="shared" si="5"/>
        <v>0</v>
      </c>
      <c r="L35" s="3">
        <f t="shared" si="5"/>
        <v>0</v>
      </c>
      <c r="M35" s="3">
        <f t="shared" si="5"/>
        <v>0</v>
      </c>
      <c r="N35" s="3">
        <f t="shared" si="5"/>
        <v>0</v>
      </c>
      <c r="O35" s="3">
        <f t="shared" si="5"/>
        <v>0</v>
      </c>
      <c r="P35" s="3">
        <f t="shared" si="5"/>
        <v>0</v>
      </c>
      <c r="Q35" s="3">
        <f t="shared" si="5"/>
        <v>0</v>
      </c>
      <c r="R35" s="3">
        <f t="shared" si="5"/>
        <v>0</v>
      </c>
      <c r="S35" s="3">
        <f t="shared" si="5"/>
        <v>0</v>
      </c>
      <c r="T35" s="3">
        <f t="shared" si="5"/>
        <v>0</v>
      </c>
      <c r="U35" s="3">
        <f t="shared" si="5"/>
        <v>0</v>
      </c>
      <c r="V35" s="3">
        <f t="shared" si="5"/>
        <v>0</v>
      </c>
      <c r="W35" s="3">
        <f t="shared" si="5"/>
        <v>0</v>
      </c>
      <c r="X35" s="47">
        <f t="shared" si="5"/>
        <v>0</v>
      </c>
      <c r="Y35" s="3">
        <f t="shared" si="5"/>
        <v>0</v>
      </c>
      <c r="Z35" s="3">
        <f t="shared" si="5"/>
        <v>0</v>
      </c>
      <c r="AA35" s="3">
        <f t="shared" si="5"/>
        <v>0</v>
      </c>
      <c r="AB35" s="38">
        <f t="shared" si="5"/>
        <v>0</v>
      </c>
      <c r="AC35" s="3">
        <f t="shared" si="5"/>
        <v>0</v>
      </c>
      <c r="AD35" s="3">
        <f t="shared" si="5"/>
        <v>0</v>
      </c>
      <c r="AE35" s="3">
        <f t="shared" si="5"/>
        <v>0</v>
      </c>
      <c r="AF35" s="3">
        <f t="shared" si="5"/>
        <v>0</v>
      </c>
      <c r="AG35" s="3">
        <f t="shared" si="5"/>
        <v>0</v>
      </c>
      <c r="AH35" s="3">
        <f t="shared" si="5"/>
        <v>0</v>
      </c>
      <c r="AI35" s="3">
        <f t="shared" ref="AI35:BC35" si="6">SUM(AI30:AI33)</f>
        <v>0</v>
      </c>
      <c r="AJ35" s="3">
        <f t="shared" si="6"/>
        <v>0</v>
      </c>
      <c r="AK35" s="3">
        <f t="shared" si="6"/>
        <v>0</v>
      </c>
      <c r="AL35" s="3">
        <f t="shared" si="6"/>
        <v>0</v>
      </c>
      <c r="AM35" s="3">
        <f t="shared" si="6"/>
        <v>0</v>
      </c>
      <c r="AN35" s="3">
        <f t="shared" si="6"/>
        <v>0</v>
      </c>
      <c r="AO35" s="3">
        <f t="shared" si="6"/>
        <v>0</v>
      </c>
      <c r="AP35" s="3">
        <f t="shared" si="6"/>
        <v>0</v>
      </c>
      <c r="AQ35" s="3">
        <f t="shared" si="6"/>
        <v>0</v>
      </c>
      <c r="AR35" s="3">
        <f t="shared" si="6"/>
        <v>0</v>
      </c>
      <c r="AS35" s="3">
        <f t="shared" si="6"/>
        <v>0</v>
      </c>
      <c r="AT35" s="3">
        <f t="shared" si="6"/>
        <v>0</v>
      </c>
      <c r="AU35" s="3">
        <f t="shared" si="6"/>
        <v>0</v>
      </c>
      <c r="AV35" s="3">
        <f t="shared" si="6"/>
        <v>0</v>
      </c>
      <c r="AW35" s="3">
        <f t="shared" si="6"/>
        <v>0</v>
      </c>
      <c r="AX35" s="3">
        <f t="shared" si="6"/>
        <v>0</v>
      </c>
      <c r="AY35" s="3">
        <f t="shared" si="6"/>
        <v>0</v>
      </c>
      <c r="AZ35" s="3">
        <f t="shared" si="6"/>
        <v>0</v>
      </c>
      <c r="BA35" s="3">
        <f t="shared" si="6"/>
        <v>0</v>
      </c>
      <c r="BB35" s="3">
        <f t="shared" si="6"/>
        <v>0</v>
      </c>
      <c r="BC35" s="3">
        <f t="shared" si="6"/>
        <v>0</v>
      </c>
      <c r="BD35" s="8"/>
    </row>
    <row r="36" spans="1:56" s="4" customFormat="1" hidden="1" x14ac:dyDescent="0.25">
      <c r="F36" s="26"/>
      <c r="X36" s="46"/>
      <c r="AB36" s="37"/>
    </row>
    <row r="37" spans="1:56" s="3" customFormat="1" hidden="1" x14ac:dyDescent="0.25">
      <c r="A37" s="3" t="s">
        <v>22</v>
      </c>
      <c r="C37" s="3">
        <f t="shared" ref="C37:AH37" si="7">C5+C35-C27</f>
        <v>6984.07</v>
      </c>
      <c r="D37" s="3">
        <f t="shared" si="7"/>
        <v>6984.07</v>
      </c>
      <c r="E37" s="3">
        <f t="shared" si="7"/>
        <v>6011.57</v>
      </c>
      <c r="F37" s="27">
        <f t="shared" si="7"/>
        <v>7221.57</v>
      </c>
      <c r="G37" s="3">
        <f t="shared" si="7"/>
        <v>1818.3899999999994</v>
      </c>
      <c r="H37" s="3">
        <f t="shared" si="7"/>
        <v>1818.3899999999994</v>
      </c>
      <c r="I37" s="3">
        <f t="shared" si="7"/>
        <v>1753.3899999999994</v>
      </c>
      <c r="J37" s="3">
        <f t="shared" si="7"/>
        <v>1753.3899999999994</v>
      </c>
      <c r="K37" s="3">
        <f t="shared" si="7"/>
        <v>-1322.7900000000004</v>
      </c>
      <c r="L37" s="3">
        <f t="shared" si="7"/>
        <v>-1322.7900000000004</v>
      </c>
      <c r="M37" s="3">
        <f t="shared" si="7"/>
        <v>-1387.7900000000004</v>
      </c>
      <c r="N37" s="3">
        <f t="shared" si="7"/>
        <v>-1387.7900000000004</v>
      </c>
      <c r="O37" s="3">
        <f t="shared" si="7"/>
        <v>-4429.97</v>
      </c>
      <c r="P37" s="3">
        <f t="shared" si="7"/>
        <v>-4429.97</v>
      </c>
      <c r="Q37" s="3">
        <f t="shared" si="7"/>
        <v>-4494.97</v>
      </c>
      <c r="R37" s="3">
        <f t="shared" si="7"/>
        <v>-4494.97</v>
      </c>
      <c r="S37" s="3">
        <f t="shared" si="7"/>
        <v>-8611.1500000000015</v>
      </c>
      <c r="T37" s="3">
        <f t="shared" si="7"/>
        <v>-8611.1500000000015</v>
      </c>
      <c r="U37" s="3">
        <f t="shared" si="7"/>
        <v>-8676.1500000000015</v>
      </c>
      <c r="V37" s="3">
        <f t="shared" si="7"/>
        <v>-8676.1500000000015</v>
      </c>
      <c r="W37" s="3">
        <f t="shared" si="7"/>
        <v>-11752.330000000002</v>
      </c>
      <c r="X37" s="47">
        <f t="shared" si="7"/>
        <v>-11752.330000000002</v>
      </c>
      <c r="Y37" s="3">
        <f t="shared" si="7"/>
        <v>-11752.330000000002</v>
      </c>
      <c r="Z37" s="3">
        <f t="shared" si="7"/>
        <v>-11817.330000000002</v>
      </c>
      <c r="AA37" s="3">
        <f t="shared" si="7"/>
        <v>-11817.330000000002</v>
      </c>
      <c r="AB37" s="38">
        <f t="shared" si="7"/>
        <v>-15893.510000000002</v>
      </c>
      <c r="AC37" s="3">
        <f t="shared" si="7"/>
        <v>-15893.510000000002</v>
      </c>
      <c r="AD37" s="3">
        <f t="shared" si="7"/>
        <v>-15893.510000000002</v>
      </c>
      <c r="AE37" s="3">
        <f t="shared" si="7"/>
        <v>-15958.510000000002</v>
      </c>
      <c r="AF37" s="3">
        <f t="shared" si="7"/>
        <v>-15958.510000000002</v>
      </c>
      <c r="AG37" s="3">
        <f t="shared" si="7"/>
        <v>-19034.690000000002</v>
      </c>
      <c r="AH37" s="3">
        <f t="shared" si="7"/>
        <v>-19034.690000000002</v>
      </c>
      <c r="AI37" s="3">
        <f t="shared" ref="AI37:BC37" si="8">AI5+AI35-AI27</f>
        <v>-19099.690000000002</v>
      </c>
      <c r="AJ37" s="3">
        <f t="shared" si="8"/>
        <v>-19099.690000000002</v>
      </c>
      <c r="AK37" s="3">
        <f t="shared" si="8"/>
        <v>-22175.870000000003</v>
      </c>
      <c r="AL37" s="3">
        <f t="shared" si="8"/>
        <v>-22175.870000000003</v>
      </c>
      <c r="AM37" s="3">
        <f t="shared" si="8"/>
        <v>-22240.870000000003</v>
      </c>
      <c r="AN37" s="3">
        <f t="shared" si="8"/>
        <v>-22240.870000000003</v>
      </c>
      <c r="AO37" s="3">
        <f t="shared" si="8"/>
        <v>-25317.050000000003</v>
      </c>
      <c r="AP37" s="3">
        <f t="shared" si="8"/>
        <v>-25317.050000000003</v>
      </c>
      <c r="AQ37" s="3">
        <f t="shared" si="8"/>
        <v>-25317.050000000003</v>
      </c>
      <c r="AR37" s="3">
        <f t="shared" si="8"/>
        <v>-25382.050000000003</v>
      </c>
      <c r="AS37" s="3">
        <f t="shared" si="8"/>
        <v>-25382.050000000003</v>
      </c>
      <c r="AT37" s="3">
        <f t="shared" si="8"/>
        <v>-28458.230000000003</v>
      </c>
      <c r="AU37" s="3">
        <f t="shared" si="8"/>
        <v>-28458.230000000003</v>
      </c>
      <c r="AV37" s="3">
        <f t="shared" si="8"/>
        <v>-28523.230000000003</v>
      </c>
      <c r="AW37" s="3">
        <f t="shared" si="8"/>
        <v>-28523.230000000003</v>
      </c>
      <c r="AX37" s="3">
        <f t="shared" si="8"/>
        <v>-31599.410000000003</v>
      </c>
      <c r="AY37" s="3">
        <f t="shared" si="8"/>
        <v>-31599.410000000003</v>
      </c>
      <c r="AZ37" s="3">
        <f t="shared" si="8"/>
        <v>-31599.410000000003</v>
      </c>
      <c r="BA37" s="3">
        <f t="shared" si="8"/>
        <v>-31664.410000000003</v>
      </c>
      <c r="BB37" s="3">
        <f t="shared" si="8"/>
        <v>-31664.410000000003</v>
      </c>
      <c r="BC37" s="3">
        <f t="shared" si="8"/>
        <v>-38235.590000000004</v>
      </c>
    </row>
    <row r="38" spans="1:56" s="3" customFormat="1" hidden="1" x14ac:dyDescent="0.25">
      <c r="A38" s="3" t="s">
        <v>3</v>
      </c>
      <c r="C38" s="3">
        <f t="shared" ref="C38:AH38" si="9">C6</f>
        <v>3642</v>
      </c>
      <c r="D38" s="3">
        <f t="shared" si="9"/>
        <v>3642</v>
      </c>
      <c r="E38" s="3">
        <f t="shared" si="9"/>
        <v>3642</v>
      </c>
      <c r="F38" s="27">
        <f t="shared" si="9"/>
        <v>3642</v>
      </c>
      <c r="G38" s="3">
        <f t="shared" si="9"/>
        <v>3642</v>
      </c>
      <c r="H38" s="3">
        <f t="shared" si="9"/>
        <v>3642</v>
      </c>
      <c r="I38" s="3">
        <f t="shared" si="9"/>
        <v>3642</v>
      </c>
      <c r="J38" s="3">
        <f t="shared" si="9"/>
        <v>3642</v>
      </c>
      <c r="K38" s="3">
        <f t="shared" si="9"/>
        <v>3642</v>
      </c>
      <c r="L38" s="3">
        <f t="shared" si="9"/>
        <v>3642</v>
      </c>
      <c r="M38" s="3">
        <f t="shared" si="9"/>
        <v>3642</v>
      </c>
      <c r="N38" s="3">
        <f t="shared" si="9"/>
        <v>3642</v>
      </c>
      <c r="O38" s="3">
        <f t="shared" si="9"/>
        <v>3642</v>
      </c>
      <c r="P38" s="3">
        <f t="shared" si="9"/>
        <v>3642</v>
      </c>
      <c r="Q38" s="3">
        <f t="shared" si="9"/>
        <v>3642</v>
      </c>
      <c r="R38" s="3">
        <f t="shared" si="9"/>
        <v>3642</v>
      </c>
      <c r="S38" s="3">
        <f t="shared" si="9"/>
        <v>3642</v>
      </c>
      <c r="T38" s="3">
        <f t="shared" si="9"/>
        <v>3642</v>
      </c>
      <c r="U38" s="3">
        <f t="shared" si="9"/>
        <v>3642</v>
      </c>
      <c r="V38" s="3">
        <f t="shared" si="9"/>
        <v>3642</v>
      </c>
      <c r="W38" s="3">
        <f t="shared" si="9"/>
        <v>3642</v>
      </c>
      <c r="X38" s="47">
        <f t="shared" si="9"/>
        <v>3642</v>
      </c>
      <c r="Y38" s="3">
        <f t="shared" si="9"/>
        <v>3642</v>
      </c>
      <c r="Z38" s="3">
        <f t="shared" si="9"/>
        <v>3642</v>
      </c>
      <c r="AA38" s="3">
        <f t="shared" si="9"/>
        <v>3642</v>
      </c>
      <c r="AB38" s="38">
        <f t="shared" si="9"/>
        <v>3642</v>
      </c>
      <c r="AC38" s="3">
        <f t="shared" si="9"/>
        <v>3642</v>
      </c>
      <c r="AD38" s="3">
        <f t="shared" si="9"/>
        <v>3642</v>
      </c>
      <c r="AE38" s="3">
        <f t="shared" si="9"/>
        <v>3642</v>
      </c>
      <c r="AF38" s="3">
        <f t="shared" si="9"/>
        <v>3642</v>
      </c>
      <c r="AG38" s="3">
        <f t="shared" si="9"/>
        <v>3642</v>
      </c>
      <c r="AH38" s="3">
        <f t="shared" si="9"/>
        <v>3642</v>
      </c>
      <c r="AI38" s="3">
        <f t="shared" ref="AI38:BC38" si="10">AI6</f>
        <v>3642</v>
      </c>
      <c r="AJ38" s="3">
        <f t="shared" si="10"/>
        <v>3642</v>
      </c>
      <c r="AK38" s="3">
        <f t="shared" si="10"/>
        <v>3642</v>
      </c>
      <c r="AL38" s="3">
        <f t="shared" si="10"/>
        <v>3642</v>
      </c>
      <c r="AM38" s="3">
        <f t="shared" si="10"/>
        <v>3642</v>
      </c>
      <c r="AN38" s="3">
        <f t="shared" si="10"/>
        <v>3642</v>
      </c>
      <c r="AO38" s="3">
        <f t="shared" si="10"/>
        <v>3642</v>
      </c>
      <c r="AP38" s="3">
        <f t="shared" si="10"/>
        <v>3642</v>
      </c>
      <c r="AQ38" s="3">
        <f t="shared" si="10"/>
        <v>3642</v>
      </c>
      <c r="AR38" s="3">
        <f t="shared" si="10"/>
        <v>3642</v>
      </c>
      <c r="AS38" s="3">
        <f t="shared" si="10"/>
        <v>3642</v>
      </c>
      <c r="AT38" s="3">
        <f t="shared" si="10"/>
        <v>3642</v>
      </c>
      <c r="AU38" s="3">
        <f t="shared" si="10"/>
        <v>3642</v>
      </c>
      <c r="AV38" s="3">
        <f t="shared" si="10"/>
        <v>3642</v>
      </c>
      <c r="AW38" s="3">
        <f t="shared" si="10"/>
        <v>3642</v>
      </c>
      <c r="AX38" s="3">
        <f t="shared" si="10"/>
        <v>3642</v>
      </c>
      <c r="AY38" s="3">
        <f t="shared" si="10"/>
        <v>3642</v>
      </c>
      <c r="AZ38" s="3">
        <f t="shared" si="10"/>
        <v>3642</v>
      </c>
      <c r="BA38" s="3">
        <f t="shared" si="10"/>
        <v>3642</v>
      </c>
      <c r="BB38" s="3">
        <f t="shared" si="10"/>
        <v>3642</v>
      </c>
      <c r="BC38" s="3">
        <f t="shared" si="10"/>
        <v>3642</v>
      </c>
    </row>
    <row r="39" spans="1:56" s="3" customFormat="1" hidden="1" x14ac:dyDescent="0.25">
      <c r="A39" s="3" t="s">
        <v>4</v>
      </c>
      <c r="C39" s="3">
        <f t="shared" ref="C39:AH39" si="11">C7</f>
        <v>2000</v>
      </c>
      <c r="D39" s="3">
        <f t="shared" si="11"/>
        <v>2000</v>
      </c>
      <c r="E39" s="3">
        <f t="shared" si="11"/>
        <v>2000</v>
      </c>
      <c r="F39" s="27">
        <f t="shared" si="11"/>
        <v>2000</v>
      </c>
      <c r="G39" s="3">
        <f t="shared" si="11"/>
        <v>2000</v>
      </c>
      <c r="H39" s="3">
        <f t="shared" si="11"/>
        <v>2000</v>
      </c>
      <c r="I39" s="3">
        <f t="shared" si="11"/>
        <v>2000</v>
      </c>
      <c r="J39" s="3">
        <f t="shared" si="11"/>
        <v>2000</v>
      </c>
      <c r="K39" s="3">
        <f t="shared" si="11"/>
        <v>2000</v>
      </c>
      <c r="L39" s="3">
        <f t="shared" si="11"/>
        <v>2000</v>
      </c>
      <c r="M39" s="3">
        <f t="shared" si="11"/>
        <v>2000</v>
      </c>
      <c r="N39" s="3">
        <f t="shared" si="11"/>
        <v>2000</v>
      </c>
      <c r="O39" s="3">
        <f t="shared" si="11"/>
        <v>2000</v>
      </c>
      <c r="P39" s="3">
        <f t="shared" si="11"/>
        <v>2000</v>
      </c>
      <c r="Q39" s="3">
        <f t="shared" si="11"/>
        <v>2000</v>
      </c>
      <c r="R39" s="3">
        <f t="shared" si="11"/>
        <v>2000</v>
      </c>
      <c r="S39" s="3">
        <f t="shared" si="11"/>
        <v>2000</v>
      </c>
      <c r="T39" s="3">
        <f t="shared" si="11"/>
        <v>2000</v>
      </c>
      <c r="U39" s="3">
        <f t="shared" si="11"/>
        <v>2000</v>
      </c>
      <c r="V39" s="3">
        <f t="shared" si="11"/>
        <v>2000</v>
      </c>
      <c r="W39" s="3">
        <f t="shared" si="11"/>
        <v>2000</v>
      </c>
      <c r="X39" s="47">
        <f t="shared" si="11"/>
        <v>2000</v>
      </c>
      <c r="Y39" s="3">
        <f t="shared" si="11"/>
        <v>2000</v>
      </c>
      <c r="Z39" s="3">
        <f t="shared" si="11"/>
        <v>2000</v>
      </c>
      <c r="AA39" s="3">
        <f t="shared" si="11"/>
        <v>2000</v>
      </c>
      <c r="AB39" s="38">
        <f t="shared" si="11"/>
        <v>2000</v>
      </c>
      <c r="AC39" s="3">
        <f t="shared" si="11"/>
        <v>2000</v>
      </c>
      <c r="AD39" s="3">
        <f t="shared" si="11"/>
        <v>2000</v>
      </c>
      <c r="AE39" s="3">
        <f t="shared" si="11"/>
        <v>2000</v>
      </c>
      <c r="AF39" s="3">
        <f t="shared" si="11"/>
        <v>2000</v>
      </c>
      <c r="AG39" s="3">
        <f t="shared" si="11"/>
        <v>2000</v>
      </c>
      <c r="AH39" s="3">
        <f t="shared" si="11"/>
        <v>2000</v>
      </c>
      <c r="AI39" s="3">
        <f t="shared" ref="AI39:BC39" si="12">AI7</f>
        <v>2000</v>
      </c>
      <c r="AJ39" s="3">
        <f t="shared" si="12"/>
        <v>2000</v>
      </c>
      <c r="AK39" s="3">
        <f t="shared" si="12"/>
        <v>2000</v>
      </c>
      <c r="AL39" s="3">
        <f t="shared" si="12"/>
        <v>2000</v>
      </c>
      <c r="AM39" s="3">
        <f t="shared" si="12"/>
        <v>2000</v>
      </c>
      <c r="AN39" s="3">
        <f t="shared" si="12"/>
        <v>2000</v>
      </c>
      <c r="AO39" s="3">
        <f t="shared" si="12"/>
        <v>2000</v>
      </c>
      <c r="AP39" s="3">
        <f t="shared" si="12"/>
        <v>2000</v>
      </c>
      <c r="AQ39" s="3">
        <f t="shared" si="12"/>
        <v>2000</v>
      </c>
      <c r="AR39" s="3">
        <f t="shared" si="12"/>
        <v>2000</v>
      </c>
      <c r="AS39" s="3">
        <f t="shared" si="12"/>
        <v>2000</v>
      </c>
      <c r="AT39" s="3">
        <f t="shared" si="12"/>
        <v>2000</v>
      </c>
      <c r="AU39" s="3">
        <f t="shared" si="12"/>
        <v>2000</v>
      </c>
      <c r="AV39" s="3">
        <f t="shared" si="12"/>
        <v>2000</v>
      </c>
      <c r="AW39" s="3">
        <f t="shared" si="12"/>
        <v>2000</v>
      </c>
      <c r="AX39" s="3">
        <f t="shared" si="12"/>
        <v>2000</v>
      </c>
      <c r="AY39" s="3">
        <f t="shared" si="12"/>
        <v>2000</v>
      </c>
      <c r="AZ39" s="3">
        <f t="shared" si="12"/>
        <v>2000</v>
      </c>
      <c r="BA39" s="3">
        <f t="shared" si="12"/>
        <v>2000</v>
      </c>
      <c r="BB39" s="3">
        <f t="shared" si="12"/>
        <v>2000</v>
      </c>
      <c r="BC39" s="3">
        <f t="shared" si="12"/>
        <v>2000</v>
      </c>
    </row>
    <row r="40" spans="1:56" s="3" customFormat="1" hidden="1" x14ac:dyDescent="0.25">
      <c r="A40" s="3" t="s">
        <v>3</v>
      </c>
      <c r="C40" s="3">
        <f t="shared" ref="C40:U40" si="13">C8</f>
        <v>5562</v>
      </c>
      <c r="D40" s="3">
        <f t="shared" si="13"/>
        <v>5562</v>
      </c>
      <c r="E40" s="3">
        <f t="shared" si="13"/>
        <v>5562</v>
      </c>
      <c r="F40" s="27">
        <f t="shared" si="13"/>
        <v>5562</v>
      </c>
      <c r="G40" s="3">
        <f t="shared" si="13"/>
        <v>5562</v>
      </c>
      <c r="H40" s="3">
        <f t="shared" si="13"/>
        <v>5562</v>
      </c>
      <c r="I40" s="3">
        <f t="shared" si="13"/>
        <v>5562</v>
      </c>
      <c r="J40" s="3">
        <f t="shared" si="13"/>
        <v>5562</v>
      </c>
      <c r="K40" s="3">
        <f t="shared" si="13"/>
        <v>5562</v>
      </c>
      <c r="L40" s="3">
        <f t="shared" si="13"/>
        <v>5562</v>
      </c>
      <c r="M40" s="3">
        <f t="shared" si="13"/>
        <v>5562</v>
      </c>
      <c r="N40" s="3">
        <f t="shared" si="13"/>
        <v>5562</v>
      </c>
      <c r="O40" s="3">
        <f t="shared" si="13"/>
        <v>5562</v>
      </c>
      <c r="P40" s="3">
        <f t="shared" si="13"/>
        <v>5562</v>
      </c>
      <c r="Q40" s="3">
        <f t="shared" si="13"/>
        <v>5562</v>
      </c>
      <c r="R40" s="3">
        <f t="shared" si="13"/>
        <v>5562</v>
      </c>
      <c r="S40" s="3">
        <f t="shared" si="13"/>
        <v>5562</v>
      </c>
      <c r="T40" s="3">
        <f t="shared" si="13"/>
        <v>5562</v>
      </c>
      <c r="U40" s="3">
        <f t="shared" si="13"/>
        <v>5562</v>
      </c>
      <c r="V40" s="3">
        <v>1000</v>
      </c>
      <c r="W40" s="3">
        <v>1001</v>
      </c>
      <c r="X40" s="47">
        <v>1002</v>
      </c>
      <c r="Y40" s="3">
        <v>1003</v>
      </c>
      <c r="Z40" s="3">
        <v>1004</v>
      </c>
      <c r="AA40" s="3">
        <v>1005</v>
      </c>
      <c r="AB40" s="38">
        <v>1006</v>
      </c>
      <c r="AC40" s="3">
        <v>1007</v>
      </c>
      <c r="AD40" s="3">
        <v>1008</v>
      </c>
      <c r="AE40" s="3">
        <v>1009</v>
      </c>
      <c r="AF40" s="3">
        <v>1010</v>
      </c>
      <c r="AG40" s="3">
        <v>1011</v>
      </c>
      <c r="AH40" s="3">
        <v>1012</v>
      </c>
      <c r="AI40" s="3">
        <v>1013</v>
      </c>
      <c r="AJ40" s="3">
        <v>1014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</row>
    <row r="41" spans="1:56" s="3" customFormat="1" hidden="1" x14ac:dyDescent="0.25">
      <c r="A41" s="3" t="s">
        <v>23</v>
      </c>
      <c r="C41" s="3">
        <f>SUM(C37:C40)</f>
        <v>18188.07</v>
      </c>
      <c r="D41" s="3">
        <f t="shared" ref="D41:T41" si="14">SUM(D37:D40)</f>
        <v>18188.07</v>
      </c>
      <c r="E41" s="3">
        <f t="shared" si="14"/>
        <v>17215.57</v>
      </c>
      <c r="F41" s="27">
        <f t="shared" si="14"/>
        <v>18425.57</v>
      </c>
      <c r="G41" s="3">
        <f t="shared" si="14"/>
        <v>13022.39</v>
      </c>
      <c r="H41" s="3">
        <f t="shared" si="14"/>
        <v>13022.39</v>
      </c>
      <c r="I41" s="3">
        <f t="shared" si="14"/>
        <v>12957.39</v>
      </c>
      <c r="J41" s="3">
        <f t="shared" si="14"/>
        <v>12957.39</v>
      </c>
      <c r="K41" s="3">
        <f t="shared" si="14"/>
        <v>9881.2099999999991</v>
      </c>
      <c r="L41" s="3">
        <f t="shared" si="14"/>
        <v>9881.2099999999991</v>
      </c>
      <c r="M41" s="3">
        <f t="shared" si="14"/>
        <v>9816.2099999999991</v>
      </c>
      <c r="N41" s="3">
        <f t="shared" si="14"/>
        <v>9816.2099999999991</v>
      </c>
      <c r="O41" s="3">
        <f t="shared" si="14"/>
        <v>6774.03</v>
      </c>
      <c r="P41" s="3">
        <f t="shared" si="14"/>
        <v>6774.03</v>
      </c>
      <c r="Q41" s="3">
        <f t="shared" si="14"/>
        <v>6709.03</v>
      </c>
      <c r="R41" s="3">
        <f t="shared" si="14"/>
        <v>6709.03</v>
      </c>
      <c r="S41" s="3">
        <f t="shared" si="14"/>
        <v>2592.8499999999985</v>
      </c>
      <c r="T41" s="3">
        <f t="shared" si="14"/>
        <v>2592.8499999999985</v>
      </c>
      <c r="U41" s="3">
        <f>SUM(U37:U40)</f>
        <v>2527.8499999999985</v>
      </c>
      <c r="V41" s="3">
        <f>SUM(V37:V40)</f>
        <v>-2034.1500000000015</v>
      </c>
      <c r="W41" s="3">
        <f t="shared" ref="W41:BC41" si="15">SUM(W37:W40)</f>
        <v>-5109.3300000000017</v>
      </c>
      <c r="X41" s="47">
        <f t="shared" si="15"/>
        <v>-5108.3300000000017</v>
      </c>
      <c r="Y41" s="3">
        <f t="shared" si="15"/>
        <v>-5107.3300000000017</v>
      </c>
      <c r="Z41" s="3">
        <f t="shared" si="15"/>
        <v>-5171.3300000000017</v>
      </c>
      <c r="AA41" s="3">
        <f t="shared" si="15"/>
        <v>-5170.3300000000017</v>
      </c>
      <c r="AB41" s="38">
        <f t="shared" si="15"/>
        <v>-9245.510000000002</v>
      </c>
      <c r="AC41" s="3">
        <f t="shared" si="15"/>
        <v>-9244.510000000002</v>
      </c>
      <c r="AD41" s="3">
        <f t="shared" si="15"/>
        <v>-9243.510000000002</v>
      </c>
      <c r="AE41" s="3">
        <f t="shared" si="15"/>
        <v>-9307.510000000002</v>
      </c>
      <c r="AF41" s="3">
        <f t="shared" si="15"/>
        <v>-9306.510000000002</v>
      </c>
      <c r="AG41" s="3">
        <f t="shared" si="15"/>
        <v>-12381.690000000002</v>
      </c>
      <c r="AH41" s="3">
        <f t="shared" si="15"/>
        <v>-12380.690000000002</v>
      </c>
      <c r="AI41" s="3">
        <f t="shared" si="15"/>
        <v>-12444.690000000002</v>
      </c>
      <c r="AJ41" s="3">
        <f t="shared" si="15"/>
        <v>-12443.690000000002</v>
      </c>
      <c r="AK41" s="3">
        <f t="shared" si="15"/>
        <v>-16533.870000000003</v>
      </c>
      <c r="AL41" s="3">
        <f t="shared" si="15"/>
        <v>-16533.870000000003</v>
      </c>
      <c r="AM41" s="3">
        <f t="shared" si="15"/>
        <v>-16598.870000000003</v>
      </c>
      <c r="AN41" s="3">
        <f t="shared" si="15"/>
        <v>-16598.870000000003</v>
      </c>
      <c r="AO41" s="3">
        <f t="shared" si="15"/>
        <v>-19675.050000000003</v>
      </c>
      <c r="AP41" s="3">
        <f t="shared" si="15"/>
        <v>-19675.050000000003</v>
      </c>
      <c r="AQ41" s="3">
        <f t="shared" si="15"/>
        <v>-19675.050000000003</v>
      </c>
      <c r="AR41" s="3">
        <f t="shared" si="15"/>
        <v>-19740.050000000003</v>
      </c>
      <c r="AS41" s="3">
        <f t="shared" si="15"/>
        <v>-19740.050000000003</v>
      </c>
      <c r="AT41" s="3">
        <f t="shared" si="15"/>
        <v>-22816.230000000003</v>
      </c>
      <c r="AU41" s="3">
        <f t="shared" si="15"/>
        <v>-22816.230000000003</v>
      </c>
      <c r="AV41" s="3">
        <f t="shared" si="15"/>
        <v>-22881.230000000003</v>
      </c>
      <c r="AW41" s="3">
        <f t="shared" si="15"/>
        <v>-22881.230000000003</v>
      </c>
      <c r="AX41" s="3">
        <f t="shared" si="15"/>
        <v>-25957.410000000003</v>
      </c>
      <c r="AY41" s="3">
        <f t="shared" si="15"/>
        <v>-25957.410000000003</v>
      </c>
      <c r="AZ41" s="3">
        <f t="shared" si="15"/>
        <v>-25957.410000000003</v>
      </c>
      <c r="BA41" s="3">
        <f t="shared" si="15"/>
        <v>-26022.410000000003</v>
      </c>
      <c r="BB41" s="3">
        <f t="shared" si="15"/>
        <v>-26022.410000000003</v>
      </c>
      <c r="BC41" s="3">
        <f t="shared" si="15"/>
        <v>-32593.590000000004</v>
      </c>
    </row>
    <row r="42" spans="1:56" s="4" customFormat="1" hidden="1" x14ac:dyDescent="0.25">
      <c r="F42" s="26"/>
      <c r="Q42" s="7"/>
      <c r="R42" s="7"/>
      <c r="U42" s="7"/>
      <c r="X42" s="51"/>
      <c r="Y42" s="6"/>
      <c r="Z42" s="6"/>
      <c r="AA42" s="11"/>
      <c r="AB42" s="42"/>
      <c r="AC42" s="14"/>
      <c r="AD42" s="7"/>
      <c r="AH42" s="7"/>
      <c r="AW42" s="12"/>
      <c r="AX42" s="12"/>
      <c r="AY42" s="12"/>
    </row>
  </sheetData>
  <printOptions gridLines="1"/>
  <pageMargins left="0.19685039370078741" right="0.19685039370078741" top="0.19685039370078741" bottom="0.19685039370078741" header="0" footer="0"/>
  <pageSetup paperSize="9" scale="60" fitToWidth="2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workbookViewId="0">
      <selection activeCell="A14" sqref="A14:C14"/>
    </sheetView>
  </sheetViews>
  <sheetFormatPr defaultRowHeight="13.2" x14ac:dyDescent="0.25"/>
  <cols>
    <col min="1" max="1" width="22.5546875" customWidth="1"/>
    <col min="2" max="2" width="8.6640625" style="23"/>
    <col min="3" max="3" width="61.33203125" bestFit="1" customWidth="1"/>
  </cols>
  <sheetData>
    <row r="1" spans="1:3" x14ac:dyDescent="0.25">
      <c r="A1" s="9" t="s">
        <v>24</v>
      </c>
      <c r="B1" s="21" t="s">
        <v>25</v>
      </c>
      <c r="C1" s="9" t="s">
        <v>26</v>
      </c>
    </row>
    <row r="2" spans="1:3" s="7" customFormat="1" x14ac:dyDescent="0.25">
      <c r="A2" s="7" t="s">
        <v>27</v>
      </c>
      <c r="B2" s="22">
        <f>6*150</f>
        <v>900</v>
      </c>
      <c r="C2" s="7" t="s">
        <v>28</v>
      </c>
    </row>
    <row r="3" spans="1:3" x14ac:dyDescent="0.25">
      <c r="A3" s="7" t="s">
        <v>29</v>
      </c>
      <c r="B3" s="22">
        <v>500</v>
      </c>
      <c r="C3" s="7" t="s">
        <v>30</v>
      </c>
    </row>
    <row r="4" spans="1:3" x14ac:dyDescent="0.25">
      <c r="A4" s="7" t="s">
        <v>31</v>
      </c>
      <c r="B4" s="22">
        <f>13*150</f>
        <v>1950</v>
      </c>
      <c r="C4" s="7" t="s">
        <v>32</v>
      </c>
    </row>
    <row r="5" spans="1:3" x14ac:dyDescent="0.25">
      <c r="A5" s="7" t="s">
        <v>33</v>
      </c>
      <c r="B5" s="22">
        <v>650</v>
      </c>
      <c r="C5" s="7" t="s">
        <v>34</v>
      </c>
    </row>
    <row r="6" spans="1:3" x14ac:dyDescent="0.25">
      <c r="A6" s="7" t="s">
        <v>35</v>
      </c>
      <c r="B6" s="22">
        <f>8*125</f>
        <v>1000</v>
      </c>
      <c r="C6" s="7" t="s">
        <v>36</v>
      </c>
    </row>
    <row r="7" spans="1:3" x14ac:dyDescent="0.25">
      <c r="A7" s="7" t="s">
        <v>37</v>
      </c>
      <c r="B7" s="22">
        <f>8*150</f>
        <v>1200</v>
      </c>
      <c r="C7" s="7" t="s">
        <v>38</v>
      </c>
    </row>
    <row r="8" spans="1:3" x14ac:dyDescent="0.25">
      <c r="A8" s="7" t="s">
        <v>39</v>
      </c>
      <c r="B8" s="22">
        <f>8*150</f>
        <v>1200</v>
      </c>
      <c r="C8" s="7" t="s">
        <v>38</v>
      </c>
    </row>
    <row r="9" spans="1:3" x14ac:dyDescent="0.25">
      <c r="A9" s="7" t="s">
        <v>40</v>
      </c>
      <c r="B9" s="22">
        <f>8*150</f>
        <v>1200</v>
      </c>
      <c r="C9" s="7" t="s">
        <v>41</v>
      </c>
    </row>
    <row r="10" spans="1:3" x14ac:dyDescent="0.25">
      <c r="A10" s="7" t="s">
        <v>42</v>
      </c>
      <c r="B10" s="22">
        <f>3*150</f>
        <v>450</v>
      </c>
      <c r="C10" s="7" t="s">
        <v>43</v>
      </c>
    </row>
    <row r="11" spans="1:3" x14ac:dyDescent="0.25">
      <c r="A11" s="7" t="s">
        <v>44</v>
      </c>
      <c r="B11" s="22">
        <v>1250</v>
      </c>
      <c r="C11" s="7" t="s">
        <v>45</v>
      </c>
    </row>
    <row r="12" spans="1:3" x14ac:dyDescent="0.25">
      <c r="A12" s="7" t="s">
        <v>46</v>
      </c>
      <c r="B12" s="22">
        <v>350</v>
      </c>
      <c r="C12" s="7" t="s">
        <v>47</v>
      </c>
    </row>
    <row r="13" spans="1:3" x14ac:dyDescent="0.25">
      <c r="A13" s="7" t="s">
        <v>48</v>
      </c>
      <c r="B13" s="22">
        <v>250</v>
      </c>
      <c r="C13" s="7" t="s">
        <v>49</v>
      </c>
    </row>
    <row r="14" spans="1:3" x14ac:dyDescent="0.25">
      <c r="A14" s="54" t="s">
        <v>50</v>
      </c>
      <c r="B14" s="55">
        <f>(2+5)*150</f>
        <v>1050</v>
      </c>
      <c r="C14" s="54" t="s">
        <v>51</v>
      </c>
    </row>
    <row r="15" spans="1:3" x14ac:dyDescent="0.25">
      <c r="A15" s="7" t="s">
        <v>52</v>
      </c>
      <c r="B15" s="23">
        <f>(3+2)*150</f>
        <v>750</v>
      </c>
      <c r="C15" s="7" t="s">
        <v>53</v>
      </c>
    </row>
    <row r="16" spans="1:3" x14ac:dyDescent="0.25">
      <c r="A16" s="7" t="s">
        <v>54</v>
      </c>
      <c r="B16" s="23">
        <f>8*150</f>
        <v>1200</v>
      </c>
      <c r="C16" s="7" t="s">
        <v>67</v>
      </c>
    </row>
    <row r="17" spans="1:3" x14ac:dyDescent="0.25">
      <c r="A17" s="7" t="s">
        <v>55</v>
      </c>
      <c r="B17" s="23">
        <v>1500</v>
      </c>
      <c r="C17" s="7" t="s">
        <v>56</v>
      </c>
    </row>
    <row r="18" spans="1:3" x14ac:dyDescent="0.25">
      <c r="A18" s="7" t="s">
        <v>57</v>
      </c>
      <c r="B18" s="23">
        <v>750</v>
      </c>
      <c r="C18" s="7" t="s">
        <v>58</v>
      </c>
    </row>
    <row r="19" spans="1:3" x14ac:dyDescent="0.25">
      <c r="A19" s="7" t="s">
        <v>59</v>
      </c>
      <c r="B19" s="23">
        <v>500</v>
      </c>
      <c r="C19" s="7" t="s">
        <v>60</v>
      </c>
    </row>
    <row r="20" spans="1:3" x14ac:dyDescent="0.25">
      <c r="A20" s="7" t="s">
        <v>61</v>
      </c>
      <c r="B20" s="23">
        <v>500</v>
      </c>
      <c r="C20" s="7" t="s">
        <v>60</v>
      </c>
    </row>
    <row r="21" spans="1:3" x14ac:dyDescent="0.25">
      <c r="A21" s="7" t="s">
        <v>62</v>
      </c>
      <c r="B21" s="23">
        <v>500</v>
      </c>
      <c r="C21" s="7" t="s">
        <v>60</v>
      </c>
    </row>
    <row r="22" spans="1:3" x14ac:dyDescent="0.25">
      <c r="A22" s="7" t="s">
        <v>63</v>
      </c>
      <c r="B22" s="23">
        <f>12*150</f>
        <v>1800</v>
      </c>
      <c r="C22" s="7" t="s">
        <v>64</v>
      </c>
    </row>
    <row r="23" spans="1:3" x14ac:dyDescent="0.25">
      <c r="A23" s="9" t="s">
        <v>65</v>
      </c>
      <c r="B23" s="21">
        <f>SUM(B2:B22)/1.21</f>
        <v>16074.380165289256</v>
      </c>
      <c r="C23" s="34" t="s">
        <v>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2022</vt:lpstr>
      <vt:lpstr>Onderhanden werk 2022</vt:lpstr>
      <vt:lpstr>'2022'!Afdruktitels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Oskar Barendse</dc:creator>
  <cp:keywords/>
  <dc:description/>
  <cp:lastModifiedBy>Oskar Barendse</cp:lastModifiedBy>
  <cp:revision/>
  <dcterms:created xsi:type="dcterms:W3CDTF">2004-07-08T14:39:09Z</dcterms:created>
  <dcterms:modified xsi:type="dcterms:W3CDTF">2022-01-25T14:22:50Z</dcterms:modified>
  <cp:category/>
  <cp:contentStatus/>
</cp:coreProperties>
</file>